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michaelmorton/Dropbox (CTSFP)/CTSFP Team Folder/Research &amp; Analysis/2019 Legislative Session/Budget Analysis/Governor's Budget/"/>
    </mc:Choice>
  </mc:AlternateContent>
  <xr:revisionPtr revIDLastSave="0" documentId="13_ncr:1_{DA6EDC25-8DF1-6643-8DB3-B1F2F3411F1C}" xr6:coauthVersionLast="43" xr6:coauthVersionMax="43" xr10:uidLastSave="{00000000-0000-0000-0000-000000000000}"/>
  <bookViews>
    <workbookView xWindow="-25820" yWindow="600" windowWidth="24300" windowHeight="14260" xr2:uid="{00000000-000D-0000-FFFF-FFFF00000000}"/>
  </bookViews>
  <sheets>
    <sheet name="TRS Contributions" sheetId="1" r:id="rId1"/>
  </sheets>
  <definedNames>
    <definedName name="_xlnm._FilterDatabase" localSheetId="0" hidden="1">'TRS Contributions'!$A$7:$N$7</definedName>
    <definedName name="_xlnm.Print_Area" localSheetId="0">'TRS Contributions'!$A$2:$N$177</definedName>
    <definedName name="_xlnm.Print_Titles" localSheetId="0">'TRS Contributions'!$1:$7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G175" i="1"/>
  <c r="G174" i="1"/>
  <c r="G173" i="1"/>
  <c r="G172" i="1"/>
  <c r="G171" i="1"/>
  <c r="J170" i="1"/>
  <c r="L170" i="1" s="1"/>
  <c r="N170" i="1" s="1"/>
  <c r="G170" i="1"/>
  <c r="J169" i="1"/>
  <c r="G169" i="1"/>
  <c r="G168" i="1"/>
  <c r="G167" i="1"/>
  <c r="G166" i="1"/>
  <c r="G165" i="1"/>
  <c r="G164" i="1"/>
  <c r="J163" i="1"/>
  <c r="G163" i="1"/>
  <c r="G162" i="1"/>
  <c r="G161" i="1"/>
  <c r="G160" i="1"/>
  <c r="G159" i="1"/>
  <c r="J158" i="1"/>
  <c r="G158" i="1"/>
  <c r="G157" i="1"/>
  <c r="G156" i="1"/>
  <c r="G155" i="1"/>
  <c r="G154" i="1"/>
  <c r="G153" i="1"/>
  <c r="G152" i="1"/>
  <c r="G151" i="1"/>
  <c r="J150" i="1"/>
  <c r="G150" i="1"/>
  <c r="G149" i="1"/>
  <c r="G148" i="1"/>
  <c r="G147" i="1"/>
  <c r="G146" i="1"/>
  <c r="G145" i="1"/>
  <c r="G144" i="1"/>
  <c r="G143" i="1"/>
  <c r="G142" i="1"/>
  <c r="G141" i="1"/>
  <c r="J140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J123" i="1"/>
  <c r="I123" i="1" s="1"/>
  <c r="K123" i="1" s="1"/>
  <c r="M123" i="1" s="1"/>
  <c r="G123" i="1"/>
  <c r="G122" i="1"/>
  <c r="J121" i="1"/>
  <c r="G121" i="1"/>
  <c r="G120" i="1"/>
  <c r="G119" i="1"/>
  <c r="G118" i="1"/>
  <c r="G117" i="1"/>
  <c r="G116" i="1"/>
  <c r="G115" i="1"/>
  <c r="G114" i="1"/>
  <c r="G113" i="1"/>
  <c r="G112" i="1"/>
  <c r="J111" i="1"/>
  <c r="G111" i="1"/>
  <c r="G110" i="1"/>
  <c r="G109" i="1"/>
  <c r="G108" i="1"/>
  <c r="G107" i="1"/>
  <c r="G106" i="1"/>
  <c r="G105" i="1"/>
  <c r="G104" i="1"/>
  <c r="G103" i="1"/>
  <c r="L102" i="1"/>
  <c r="N102" i="1" s="1"/>
  <c r="J102" i="1"/>
  <c r="I102" i="1" s="1"/>
  <c r="K102" i="1" s="1"/>
  <c r="M102" i="1" s="1"/>
  <c r="G102" i="1"/>
  <c r="G101" i="1"/>
  <c r="J100" i="1"/>
  <c r="I100" i="1" s="1"/>
  <c r="K100" i="1" s="1"/>
  <c r="M100" i="1" s="1"/>
  <c r="G100" i="1"/>
  <c r="G99" i="1"/>
  <c r="G98" i="1"/>
  <c r="G97" i="1"/>
  <c r="L96" i="1"/>
  <c r="N96" i="1" s="1"/>
  <c r="J96" i="1"/>
  <c r="I96" i="1" s="1"/>
  <c r="K96" i="1" s="1"/>
  <c r="M96" i="1" s="1"/>
  <c r="G96" i="1"/>
  <c r="L95" i="1"/>
  <c r="N95" i="1" s="1"/>
  <c r="J95" i="1"/>
  <c r="I95" i="1" s="1"/>
  <c r="K95" i="1" s="1"/>
  <c r="M95" i="1" s="1"/>
  <c r="G95" i="1"/>
  <c r="G94" i="1"/>
  <c r="L93" i="1"/>
  <c r="N93" i="1" s="1"/>
  <c r="J93" i="1"/>
  <c r="I93" i="1" s="1"/>
  <c r="K93" i="1" s="1"/>
  <c r="M93" i="1" s="1"/>
  <c r="G93" i="1"/>
  <c r="G92" i="1"/>
  <c r="G91" i="1"/>
  <c r="G90" i="1"/>
  <c r="G89" i="1"/>
  <c r="G88" i="1"/>
  <c r="L87" i="1"/>
  <c r="N87" i="1" s="1"/>
  <c r="J87" i="1"/>
  <c r="I87" i="1" s="1"/>
  <c r="K87" i="1" s="1"/>
  <c r="M87" i="1" s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J71" i="1"/>
  <c r="L71" i="1" s="1"/>
  <c r="N71" i="1" s="1"/>
  <c r="G71" i="1"/>
  <c r="G70" i="1"/>
  <c r="G69" i="1"/>
  <c r="G68" i="1"/>
  <c r="G67" i="1"/>
  <c r="G66" i="1"/>
  <c r="J65" i="1"/>
  <c r="L65" i="1" s="1"/>
  <c r="N65" i="1" s="1"/>
  <c r="G65" i="1"/>
  <c r="G64" i="1"/>
  <c r="G63" i="1"/>
  <c r="G62" i="1"/>
  <c r="G61" i="1"/>
  <c r="G60" i="1"/>
  <c r="G59" i="1"/>
  <c r="G58" i="1"/>
  <c r="G57" i="1"/>
  <c r="J56" i="1"/>
  <c r="L56" i="1" s="1"/>
  <c r="N56" i="1" s="1"/>
  <c r="G56" i="1"/>
  <c r="G55" i="1"/>
  <c r="G54" i="1"/>
  <c r="G53" i="1"/>
  <c r="G52" i="1"/>
  <c r="J51" i="1"/>
  <c r="L51" i="1" s="1"/>
  <c r="N51" i="1" s="1"/>
  <c r="G51" i="1"/>
  <c r="J50" i="1"/>
  <c r="L50" i="1" s="1"/>
  <c r="N50" i="1" s="1"/>
  <c r="G50" i="1"/>
  <c r="G49" i="1"/>
  <c r="G48" i="1"/>
  <c r="G47" i="1"/>
  <c r="G46" i="1"/>
  <c r="G45" i="1"/>
  <c r="J44" i="1"/>
  <c r="L44" i="1" s="1"/>
  <c r="N44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J31" i="1"/>
  <c r="G31" i="1"/>
  <c r="G30" i="1"/>
  <c r="G29" i="1"/>
  <c r="G28" i="1"/>
  <c r="G27" i="1"/>
  <c r="G26" i="1"/>
  <c r="G25" i="1"/>
  <c r="J24" i="1"/>
  <c r="G24" i="1"/>
  <c r="G23" i="1"/>
  <c r="J22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9" i="1"/>
  <c r="G9" i="1"/>
  <c r="G8" i="1"/>
  <c r="G7" i="1"/>
  <c r="F7" i="1"/>
  <c r="E7" i="1"/>
  <c r="D7" i="1"/>
  <c r="C7" i="1"/>
  <c r="H33" i="1" l="1"/>
  <c r="J33" i="1" s="1"/>
  <c r="L33" i="1" s="1"/>
  <c r="N33" i="1" s="1"/>
  <c r="H37" i="1"/>
  <c r="J37" i="1" s="1"/>
  <c r="H41" i="1"/>
  <c r="J41" i="1" s="1"/>
  <c r="L41" i="1" s="1"/>
  <c r="N41" i="1" s="1"/>
  <c r="H48" i="1"/>
  <c r="J48" i="1" s="1"/>
  <c r="H51" i="1"/>
  <c r="H54" i="1"/>
  <c r="J54" i="1" s="1"/>
  <c r="H57" i="1"/>
  <c r="J57" i="1" s="1"/>
  <c r="L57" i="1" s="1"/>
  <c r="N57" i="1" s="1"/>
  <c r="H61" i="1"/>
  <c r="J61" i="1" s="1"/>
  <c r="H65" i="1"/>
  <c r="H68" i="1"/>
  <c r="J68" i="1" s="1"/>
  <c r="H75" i="1"/>
  <c r="J75" i="1" s="1"/>
  <c r="I75" i="1" s="1"/>
  <c r="K75" i="1" s="1"/>
  <c r="M75" i="1" s="1"/>
  <c r="H79" i="1"/>
  <c r="J79" i="1" s="1"/>
  <c r="L100" i="1"/>
  <c r="N100" i="1" s="1"/>
  <c r="H21" i="1"/>
  <c r="J21" i="1" s="1"/>
  <c r="H23" i="1"/>
  <c r="J23" i="1" s="1"/>
  <c r="L23" i="1" s="1"/>
  <c r="N23" i="1" s="1"/>
  <c r="H30" i="1"/>
  <c r="J30" i="1" s="1"/>
  <c r="H8" i="1"/>
  <c r="J8" i="1" s="1"/>
  <c r="L8" i="1" s="1"/>
  <c r="N8" i="1" s="1"/>
  <c r="H11" i="1"/>
  <c r="J11" i="1" s="1"/>
  <c r="H16" i="1"/>
  <c r="J16" i="1" s="1"/>
  <c r="L16" i="1" s="1"/>
  <c r="N16" i="1" s="1"/>
  <c r="H19" i="1"/>
  <c r="J19" i="1" s="1"/>
  <c r="H28" i="1"/>
  <c r="J28" i="1" s="1"/>
  <c r="L28" i="1" s="1"/>
  <c r="N28" i="1" s="1"/>
  <c r="H31" i="1"/>
  <c r="H34" i="1"/>
  <c r="J34" i="1" s="1"/>
  <c r="L34" i="1" s="1"/>
  <c r="N34" i="1" s="1"/>
  <c r="H38" i="1"/>
  <c r="J38" i="1" s="1"/>
  <c r="H42" i="1"/>
  <c r="J42" i="1" s="1"/>
  <c r="L42" i="1" s="1"/>
  <c r="N42" i="1" s="1"/>
  <c r="H45" i="1"/>
  <c r="J45" i="1" s="1"/>
  <c r="H49" i="1"/>
  <c r="J49" i="1" s="1"/>
  <c r="L49" i="1" s="1"/>
  <c r="N49" i="1" s="1"/>
  <c r="H55" i="1"/>
  <c r="J55" i="1" s="1"/>
  <c r="H58" i="1"/>
  <c r="J58" i="1" s="1"/>
  <c r="L58" i="1" s="1"/>
  <c r="N58" i="1" s="1"/>
  <c r="H62" i="1"/>
  <c r="J62" i="1" s="1"/>
  <c r="H69" i="1"/>
  <c r="J69" i="1" s="1"/>
  <c r="L69" i="1" s="1"/>
  <c r="N69" i="1" s="1"/>
  <c r="H72" i="1"/>
  <c r="J72" i="1" s="1"/>
  <c r="H76" i="1"/>
  <c r="J76" i="1" s="1"/>
  <c r="I76" i="1" s="1"/>
  <c r="K76" i="1" s="1"/>
  <c r="M76" i="1" s="1"/>
  <c r="H80" i="1"/>
  <c r="J80" i="1" s="1"/>
  <c r="H10" i="1"/>
  <c r="J10" i="1" s="1"/>
  <c r="L10" i="1" s="1"/>
  <c r="N10" i="1" s="1"/>
  <c r="H18" i="1"/>
  <c r="J18" i="1" s="1"/>
  <c r="H9" i="1"/>
  <c r="H14" i="1"/>
  <c r="J14" i="1" s="1"/>
  <c r="H17" i="1"/>
  <c r="J17" i="1" s="1"/>
  <c r="L17" i="1" s="1"/>
  <c r="N17" i="1" s="1"/>
  <c r="H22" i="1"/>
  <c r="H24" i="1"/>
  <c r="H26" i="1"/>
  <c r="J26" i="1" s="1"/>
  <c r="H29" i="1"/>
  <c r="J29" i="1" s="1"/>
  <c r="L29" i="1" s="1"/>
  <c r="N29" i="1" s="1"/>
  <c r="H35" i="1"/>
  <c r="J35" i="1" s="1"/>
  <c r="H39" i="1"/>
  <c r="J39" i="1" s="1"/>
  <c r="L39" i="1" s="1"/>
  <c r="N39" i="1" s="1"/>
  <c r="H43" i="1"/>
  <c r="J43" i="1" s="1"/>
  <c r="H46" i="1"/>
  <c r="J46" i="1" s="1"/>
  <c r="L46" i="1" s="1"/>
  <c r="N46" i="1" s="1"/>
  <c r="H50" i="1"/>
  <c r="H52" i="1"/>
  <c r="J52" i="1" s="1"/>
  <c r="L52" i="1" s="1"/>
  <c r="N52" i="1" s="1"/>
  <c r="H56" i="1"/>
  <c r="H59" i="1"/>
  <c r="J59" i="1" s="1"/>
  <c r="L59" i="1" s="1"/>
  <c r="N59" i="1" s="1"/>
  <c r="H63" i="1"/>
  <c r="J63" i="1" s="1"/>
  <c r="H66" i="1"/>
  <c r="J66" i="1" s="1"/>
  <c r="L66" i="1" s="1"/>
  <c r="N66" i="1" s="1"/>
  <c r="H70" i="1"/>
  <c r="J70" i="1" s="1"/>
  <c r="H73" i="1"/>
  <c r="J73" i="1" s="1"/>
  <c r="I73" i="1" s="1"/>
  <c r="K73" i="1" s="1"/>
  <c r="M73" i="1" s="1"/>
  <c r="H77" i="1"/>
  <c r="J77" i="1" s="1"/>
  <c r="H81" i="1"/>
  <c r="J81" i="1" s="1"/>
  <c r="I81" i="1" s="1"/>
  <c r="K81" i="1" s="1"/>
  <c r="M81" i="1" s="1"/>
  <c r="H13" i="1"/>
  <c r="J13" i="1" s="1"/>
  <c r="H25" i="1"/>
  <c r="J25" i="1" s="1"/>
  <c r="L25" i="1" s="1"/>
  <c r="N25" i="1" s="1"/>
  <c r="H12" i="1"/>
  <c r="J12" i="1" s="1"/>
  <c r="H15" i="1"/>
  <c r="J15" i="1" s="1"/>
  <c r="L15" i="1" s="1"/>
  <c r="N15" i="1" s="1"/>
  <c r="H20" i="1"/>
  <c r="J20" i="1" s="1"/>
  <c r="H27" i="1"/>
  <c r="J27" i="1" s="1"/>
  <c r="L27" i="1" s="1"/>
  <c r="N27" i="1" s="1"/>
  <c r="H32" i="1"/>
  <c r="J32" i="1" s="1"/>
  <c r="H36" i="1"/>
  <c r="J36" i="1" s="1"/>
  <c r="L36" i="1" s="1"/>
  <c r="N36" i="1" s="1"/>
  <c r="H40" i="1"/>
  <c r="J40" i="1" s="1"/>
  <c r="H44" i="1"/>
  <c r="H47" i="1"/>
  <c r="J47" i="1" s="1"/>
  <c r="H53" i="1"/>
  <c r="J53" i="1" s="1"/>
  <c r="L53" i="1" s="1"/>
  <c r="N53" i="1" s="1"/>
  <c r="H60" i="1"/>
  <c r="J60" i="1" s="1"/>
  <c r="H64" i="1"/>
  <c r="J64" i="1" s="1"/>
  <c r="L64" i="1" s="1"/>
  <c r="N64" i="1" s="1"/>
  <c r="H67" i="1"/>
  <c r="J67" i="1" s="1"/>
  <c r="H71" i="1"/>
  <c r="H74" i="1"/>
  <c r="J74" i="1" s="1"/>
  <c r="H78" i="1"/>
  <c r="J78" i="1" s="1"/>
  <c r="I78" i="1" s="1"/>
  <c r="K78" i="1" s="1"/>
  <c r="M78" i="1" s="1"/>
  <c r="L14" i="1"/>
  <c r="N14" i="1" s="1"/>
  <c r="I14" i="1"/>
  <c r="K14" i="1" s="1"/>
  <c r="M14" i="1" s="1"/>
  <c r="I10" i="1"/>
  <c r="K10" i="1" s="1"/>
  <c r="M10" i="1" s="1"/>
  <c r="L18" i="1"/>
  <c r="N18" i="1" s="1"/>
  <c r="I18" i="1"/>
  <c r="K18" i="1" s="1"/>
  <c r="M18" i="1" s="1"/>
  <c r="L30" i="1"/>
  <c r="N30" i="1" s="1"/>
  <c r="I30" i="1"/>
  <c r="K30" i="1" s="1"/>
  <c r="M30" i="1" s="1"/>
  <c r="I8" i="1"/>
  <c r="I16" i="1"/>
  <c r="K16" i="1" s="1"/>
  <c r="M16" i="1" s="1"/>
  <c r="I28" i="1"/>
  <c r="K28" i="1" s="1"/>
  <c r="M28" i="1" s="1"/>
  <c r="L26" i="1"/>
  <c r="N26" i="1" s="1"/>
  <c r="I26" i="1"/>
  <c r="K26" i="1" s="1"/>
  <c r="M26" i="1" s="1"/>
  <c r="L12" i="1"/>
  <c r="N12" i="1" s="1"/>
  <c r="I12" i="1"/>
  <c r="K12" i="1" s="1"/>
  <c r="M12" i="1" s="1"/>
  <c r="L20" i="1"/>
  <c r="N20" i="1" s="1"/>
  <c r="I20" i="1"/>
  <c r="K20" i="1" s="1"/>
  <c r="M20" i="1" s="1"/>
  <c r="L32" i="1"/>
  <c r="N32" i="1" s="1"/>
  <c r="I32" i="1"/>
  <c r="K32" i="1" s="1"/>
  <c r="M32" i="1" s="1"/>
  <c r="L11" i="1"/>
  <c r="N11" i="1" s="1"/>
  <c r="I11" i="1"/>
  <c r="K11" i="1" s="1"/>
  <c r="M11" i="1" s="1"/>
  <c r="I15" i="1"/>
  <c r="K15" i="1" s="1"/>
  <c r="M15" i="1" s="1"/>
  <c r="L19" i="1"/>
  <c r="N19" i="1" s="1"/>
  <c r="I19" i="1"/>
  <c r="K19" i="1" s="1"/>
  <c r="M19" i="1" s="1"/>
  <c r="I23" i="1"/>
  <c r="K23" i="1" s="1"/>
  <c r="M23" i="1" s="1"/>
  <c r="I27" i="1"/>
  <c r="K27" i="1" s="1"/>
  <c r="M27" i="1" s="1"/>
  <c r="L31" i="1"/>
  <c r="N31" i="1" s="1"/>
  <c r="I31" i="1"/>
  <c r="K31" i="1" s="1"/>
  <c r="M31" i="1" s="1"/>
  <c r="L37" i="1"/>
  <c r="N37" i="1" s="1"/>
  <c r="I37" i="1"/>
  <c r="K37" i="1" s="1"/>
  <c r="M37" i="1" s="1"/>
  <c r="L48" i="1"/>
  <c r="N48" i="1" s="1"/>
  <c r="I48" i="1"/>
  <c r="K48" i="1" s="1"/>
  <c r="M48" i="1" s="1"/>
  <c r="L54" i="1"/>
  <c r="N54" i="1" s="1"/>
  <c r="I54" i="1"/>
  <c r="K54" i="1" s="1"/>
  <c r="M54" i="1" s="1"/>
  <c r="I57" i="1"/>
  <c r="K57" i="1" s="1"/>
  <c r="M57" i="1" s="1"/>
  <c r="L61" i="1"/>
  <c r="N61" i="1" s="1"/>
  <c r="I61" i="1"/>
  <c r="K61" i="1" s="1"/>
  <c r="M61" i="1" s="1"/>
  <c r="L68" i="1"/>
  <c r="N68" i="1" s="1"/>
  <c r="I68" i="1"/>
  <c r="K68" i="1" s="1"/>
  <c r="M68" i="1" s="1"/>
  <c r="L75" i="1"/>
  <c r="N75" i="1" s="1"/>
  <c r="I79" i="1"/>
  <c r="K79" i="1" s="1"/>
  <c r="M79" i="1" s="1"/>
  <c r="L79" i="1"/>
  <c r="N79" i="1" s="1"/>
  <c r="L22" i="1"/>
  <c r="N22" i="1" s="1"/>
  <c r="I22" i="1"/>
  <c r="K22" i="1" s="1"/>
  <c r="M22" i="1" s="1"/>
  <c r="I34" i="1"/>
  <c r="K34" i="1" s="1"/>
  <c r="M34" i="1" s="1"/>
  <c r="L38" i="1"/>
  <c r="N38" i="1" s="1"/>
  <c r="I38" i="1"/>
  <c r="K38" i="1" s="1"/>
  <c r="M38" i="1" s="1"/>
  <c r="I42" i="1"/>
  <c r="K42" i="1" s="1"/>
  <c r="M42" i="1" s="1"/>
  <c r="L45" i="1"/>
  <c r="N45" i="1" s="1"/>
  <c r="I45" i="1"/>
  <c r="K45" i="1" s="1"/>
  <c r="M45" i="1" s="1"/>
  <c r="I49" i="1"/>
  <c r="K49" i="1" s="1"/>
  <c r="M49" i="1" s="1"/>
  <c r="L55" i="1"/>
  <c r="N55" i="1" s="1"/>
  <c r="I55" i="1"/>
  <c r="K55" i="1" s="1"/>
  <c r="M55" i="1" s="1"/>
  <c r="I58" i="1"/>
  <c r="K58" i="1" s="1"/>
  <c r="M58" i="1" s="1"/>
  <c r="L62" i="1"/>
  <c r="N62" i="1" s="1"/>
  <c r="I62" i="1"/>
  <c r="K62" i="1" s="1"/>
  <c r="M62" i="1" s="1"/>
  <c r="I69" i="1"/>
  <c r="K69" i="1" s="1"/>
  <c r="M69" i="1" s="1"/>
  <c r="L72" i="1"/>
  <c r="N72" i="1" s="1"/>
  <c r="I72" i="1"/>
  <c r="K72" i="1" s="1"/>
  <c r="M72" i="1" s="1"/>
  <c r="L76" i="1"/>
  <c r="N76" i="1" s="1"/>
  <c r="I80" i="1"/>
  <c r="K80" i="1" s="1"/>
  <c r="M80" i="1" s="1"/>
  <c r="L80" i="1"/>
  <c r="N80" i="1" s="1"/>
  <c r="L9" i="1"/>
  <c r="N9" i="1" s="1"/>
  <c r="I9" i="1"/>
  <c r="K9" i="1" s="1"/>
  <c r="M9" i="1" s="1"/>
  <c r="L13" i="1"/>
  <c r="N13" i="1" s="1"/>
  <c r="I13" i="1"/>
  <c r="K13" i="1" s="1"/>
  <c r="M13" i="1" s="1"/>
  <c r="I17" i="1"/>
  <c r="K17" i="1" s="1"/>
  <c r="M17" i="1" s="1"/>
  <c r="L21" i="1"/>
  <c r="N21" i="1" s="1"/>
  <c r="I21" i="1"/>
  <c r="K21" i="1" s="1"/>
  <c r="M21" i="1" s="1"/>
  <c r="I25" i="1"/>
  <c r="K25" i="1" s="1"/>
  <c r="M25" i="1" s="1"/>
  <c r="I29" i="1"/>
  <c r="K29" i="1" s="1"/>
  <c r="M29" i="1" s="1"/>
  <c r="L35" i="1"/>
  <c r="N35" i="1" s="1"/>
  <c r="I35" i="1"/>
  <c r="K35" i="1" s="1"/>
  <c r="M35" i="1" s="1"/>
  <c r="I39" i="1"/>
  <c r="K39" i="1" s="1"/>
  <c r="M39" i="1" s="1"/>
  <c r="L43" i="1"/>
  <c r="N43" i="1" s="1"/>
  <c r="I43" i="1"/>
  <c r="K43" i="1" s="1"/>
  <c r="M43" i="1" s="1"/>
  <c r="I46" i="1"/>
  <c r="K46" i="1" s="1"/>
  <c r="M46" i="1" s="1"/>
  <c r="I52" i="1"/>
  <c r="K52" i="1" s="1"/>
  <c r="M52" i="1" s="1"/>
  <c r="I59" i="1"/>
  <c r="K59" i="1" s="1"/>
  <c r="M59" i="1" s="1"/>
  <c r="L63" i="1"/>
  <c r="N63" i="1" s="1"/>
  <c r="I63" i="1"/>
  <c r="K63" i="1" s="1"/>
  <c r="M63" i="1" s="1"/>
  <c r="I66" i="1"/>
  <c r="K66" i="1" s="1"/>
  <c r="M66" i="1" s="1"/>
  <c r="L70" i="1"/>
  <c r="N70" i="1" s="1"/>
  <c r="I70" i="1"/>
  <c r="K70" i="1" s="1"/>
  <c r="M70" i="1" s="1"/>
  <c r="L73" i="1"/>
  <c r="N73" i="1" s="1"/>
  <c r="I77" i="1"/>
  <c r="K77" i="1" s="1"/>
  <c r="M77" i="1" s="1"/>
  <c r="L77" i="1"/>
  <c r="N77" i="1" s="1"/>
  <c r="L81" i="1"/>
  <c r="N81" i="1" s="1"/>
  <c r="L24" i="1"/>
  <c r="N24" i="1" s="1"/>
  <c r="I24" i="1"/>
  <c r="K24" i="1" s="1"/>
  <c r="M24" i="1" s="1"/>
  <c r="I36" i="1"/>
  <c r="K36" i="1" s="1"/>
  <c r="M36" i="1" s="1"/>
  <c r="L40" i="1"/>
  <c r="N40" i="1" s="1"/>
  <c r="I40" i="1"/>
  <c r="K40" i="1" s="1"/>
  <c r="M40" i="1" s="1"/>
  <c r="L47" i="1"/>
  <c r="N47" i="1" s="1"/>
  <c r="I47" i="1"/>
  <c r="K47" i="1" s="1"/>
  <c r="M47" i="1" s="1"/>
  <c r="I53" i="1"/>
  <c r="K53" i="1" s="1"/>
  <c r="M53" i="1" s="1"/>
  <c r="L60" i="1"/>
  <c r="N60" i="1" s="1"/>
  <c r="I60" i="1"/>
  <c r="K60" i="1" s="1"/>
  <c r="M60" i="1" s="1"/>
  <c r="I64" i="1"/>
  <c r="K64" i="1" s="1"/>
  <c r="M64" i="1" s="1"/>
  <c r="L67" i="1"/>
  <c r="N67" i="1" s="1"/>
  <c r="I67" i="1"/>
  <c r="K67" i="1" s="1"/>
  <c r="M67" i="1" s="1"/>
  <c r="I74" i="1"/>
  <c r="K74" i="1" s="1"/>
  <c r="M74" i="1" s="1"/>
  <c r="L74" i="1"/>
  <c r="N74" i="1" s="1"/>
  <c r="L78" i="1"/>
  <c r="N78" i="1" s="1"/>
  <c r="I44" i="1"/>
  <c r="K44" i="1" s="1"/>
  <c r="M44" i="1" s="1"/>
  <c r="I50" i="1"/>
  <c r="K50" i="1" s="1"/>
  <c r="M50" i="1" s="1"/>
  <c r="I51" i="1"/>
  <c r="K51" i="1" s="1"/>
  <c r="M51" i="1" s="1"/>
  <c r="I56" i="1"/>
  <c r="K56" i="1" s="1"/>
  <c r="M56" i="1" s="1"/>
  <c r="I65" i="1"/>
  <c r="K65" i="1" s="1"/>
  <c r="M65" i="1" s="1"/>
  <c r="I71" i="1"/>
  <c r="K71" i="1" s="1"/>
  <c r="M71" i="1" s="1"/>
  <c r="H94" i="1"/>
  <c r="J94" i="1" s="1"/>
  <c r="H96" i="1"/>
  <c r="H98" i="1"/>
  <c r="J98" i="1" s="1"/>
  <c r="H106" i="1"/>
  <c r="J106" i="1" s="1"/>
  <c r="H82" i="1"/>
  <c r="J82" i="1" s="1"/>
  <c r="H84" i="1"/>
  <c r="J84" i="1" s="1"/>
  <c r="H86" i="1"/>
  <c r="J86" i="1" s="1"/>
  <c r="H89" i="1"/>
  <c r="J89" i="1" s="1"/>
  <c r="H91" i="1"/>
  <c r="J91" i="1" s="1"/>
  <c r="H93" i="1"/>
  <c r="H95" i="1"/>
  <c r="H99" i="1"/>
  <c r="J99" i="1" s="1"/>
  <c r="H101" i="1"/>
  <c r="J101" i="1" s="1"/>
  <c r="H103" i="1"/>
  <c r="J103" i="1" s="1"/>
  <c r="H107" i="1"/>
  <c r="J107" i="1" s="1"/>
  <c r="H100" i="1"/>
  <c r="H102" i="1"/>
  <c r="H104" i="1"/>
  <c r="J104" i="1" s="1"/>
  <c r="H83" i="1"/>
  <c r="J83" i="1" s="1"/>
  <c r="H85" i="1"/>
  <c r="J85" i="1" s="1"/>
  <c r="H87" i="1"/>
  <c r="H88" i="1"/>
  <c r="J88" i="1" s="1"/>
  <c r="H90" i="1"/>
  <c r="J90" i="1" s="1"/>
  <c r="H92" i="1"/>
  <c r="J92" i="1" s="1"/>
  <c r="H97" i="1"/>
  <c r="J97" i="1" s="1"/>
  <c r="H105" i="1"/>
  <c r="J105" i="1" s="1"/>
  <c r="H108" i="1"/>
  <c r="J108" i="1" s="1"/>
  <c r="H110" i="1"/>
  <c r="J110" i="1" s="1"/>
  <c r="I111" i="1"/>
  <c r="K111" i="1" s="1"/>
  <c r="M111" i="1" s="1"/>
  <c r="L111" i="1"/>
  <c r="N111" i="1" s="1"/>
  <c r="H114" i="1"/>
  <c r="J114" i="1" s="1"/>
  <c r="H118" i="1"/>
  <c r="J118" i="1" s="1"/>
  <c r="H122" i="1"/>
  <c r="J122" i="1" s="1"/>
  <c r="H127" i="1"/>
  <c r="J127" i="1" s="1"/>
  <c r="H131" i="1"/>
  <c r="J131" i="1" s="1"/>
  <c r="H109" i="1"/>
  <c r="J109" i="1" s="1"/>
  <c r="H113" i="1"/>
  <c r="J113" i="1" s="1"/>
  <c r="H117" i="1"/>
  <c r="J117" i="1" s="1"/>
  <c r="H121" i="1"/>
  <c r="H124" i="1"/>
  <c r="J124" i="1" s="1"/>
  <c r="H128" i="1"/>
  <c r="J128" i="1" s="1"/>
  <c r="H132" i="1"/>
  <c r="J132" i="1" s="1"/>
  <c r="H112" i="1"/>
  <c r="J112" i="1" s="1"/>
  <c r="H116" i="1"/>
  <c r="J116" i="1" s="1"/>
  <c r="H120" i="1"/>
  <c r="J120" i="1" s="1"/>
  <c r="I121" i="1"/>
  <c r="K121" i="1" s="1"/>
  <c r="M121" i="1" s="1"/>
  <c r="L121" i="1"/>
  <c r="N121" i="1" s="1"/>
  <c r="H125" i="1"/>
  <c r="J125" i="1" s="1"/>
  <c r="H129" i="1"/>
  <c r="J129" i="1" s="1"/>
  <c r="H133" i="1"/>
  <c r="J133" i="1" s="1"/>
  <c r="H111" i="1"/>
  <c r="H115" i="1"/>
  <c r="J115" i="1" s="1"/>
  <c r="H119" i="1"/>
  <c r="J119" i="1" s="1"/>
  <c r="H123" i="1"/>
  <c r="H126" i="1"/>
  <c r="J126" i="1" s="1"/>
  <c r="H130" i="1"/>
  <c r="J130" i="1" s="1"/>
  <c r="H134" i="1"/>
  <c r="J134" i="1" s="1"/>
  <c r="L123" i="1"/>
  <c r="N123" i="1" s="1"/>
  <c r="H154" i="1"/>
  <c r="J154" i="1" s="1"/>
  <c r="H158" i="1"/>
  <c r="H162" i="1"/>
  <c r="J162" i="1" s="1"/>
  <c r="L163" i="1"/>
  <c r="N163" i="1" s="1"/>
  <c r="I163" i="1"/>
  <c r="K163" i="1" s="1"/>
  <c r="M163" i="1" s="1"/>
  <c r="H166" i="1"/>
  <c r="J166" i="1" s="1"/>
  <c r="H170" i="1"/>
  <c r="H173" i="1"/>
  <c r="J173" i="1" s="1"/>
  <c r="H153" i="1"/>
  <c r="J153" i="1" s="1"/>
  <c r="H157" i="1"/>
  <c r="J157" i="1" s="1"/>
  <c r="L158" i="1"/>
  <c r="N158" i="1" s="1"/>
  <c r="I158" i="1"/>
  <c r="K158" i="1" s="1"/>
  <c r="M158" i="1" s="1"/>
  <c r="H161" i="1"/>
  <c r="J161" i="1" s="1"/>
  <c r="H165" i="1"/>
  <c r="J165" i="1" s="1"/>
  <c r="H169" i="1"/>
  <c r="H174" i="1"/>
  <c r="J17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H151" i="1"/>
  <c r="J151" i="1" s="1"/>
  <c r="H152" i="1"/>
  <c r="J152" i="1" s="1"/>
  <c r="H156" i="1"/>
  <c r="J156" i="1" s="1"/>
  <c r="H160" i="1"/>
  <c r="J160" i="1" s="1"/>
  <c r="H164" i="1"/>
  <c r="J164" i="1" s="1"/>
  <c r="H168" i="1"/>
  <c r="J168" i="1" s="1"/>
  <c r="L169" i="1"/>
  <c r="N169" i="1" s="1"/>
  <c r="I169" i="1"/>
  <c r="K169" i="1" s="1"/>
  <c r="M169" i="1" s="1"/>
  <c r="H171" i="1"/>
  <c r="J171" i="1" s="1"/>
  <c r="H175" i="1"/>
  <c r="J175" i="1" s="1"/>
  <c r="L140" i="1"/>
  <c r="N140" i="1" s="1"/>
  <c r="I140" i="1"/>
  <c r="K140" i="1" s="1"/>
  <c r="M140" i="1" s="1"/>
  <c r="L150" i="1"/>
  <c r="N150" i="1" s="1"/>
  <c r="I150" i="1"/>
  <c r="K150" i="1" s="1"/>
  <c r="M150" i="1" s="1"/>
  <c r="H155" i="1"/>
  <c r="J155" i="1" s="1"/>
  <c r="H159" i="1"/>
  <c r="J159" i="1" s="1"/>
  <c r="H163" i="1"/>
  <c r="H167" i="1"/>
  <c r="J167" i="1" s="1"/>
  <c r="H172" i="1"/>
  <c r="J172" i="1" s="1"/>
  <c r="H176" i="1"/>
  <c r="J176" i="1" s="1"/>
  <c r="I170" i="1"/>
  <c r="K170" i="1" s="1"/>
  <c r="M170" i="1" s="1"/>
  <c r="I41" i="1" l="1"/>
  <c r="K41" i="1" s="1"/>
  <c r="M41" i="1" s="1"/>
  <c r="I33" i="1"/>
  <c r="K33" i="1" s="1"/>
  <c r="M33" i="1" s="1"/>
  <c r="L176" i="1"/>
  <c r="N176" i="1" s="1"/>
  <c r="I176" i="1"/>
  <c r="K176" i="1" s="1"/>
  <c r="M176" i="1" s="1"/>
  <c r="L159" i="1"/>
  <c r="N159" i="1" s="1"/>
  <c r="I159" i="1"/>
  <c r="K159" i="1" s="1"/>
  <c r="M159" i="1" s="1"/>
  <c r="L160" i="1"/>
  <c r="N160" i="1" s="1"/>
  <c r="I160" i="1"/>
  <c r="K160" i="1" s="1"/>
  <c r="M160" i="1" s="1"/>
  <c r="L146" i="1"/>
  <c r="N146" i="1" s="1"/>
  <c r="I146" i="1"/>
  <c r="K146" i="1" s="1"/>
  <c r="M146" i="1" s="1"/>
  <c r="L142" i="1"/>
  <c r="N142" i="1" s="1"/>
  <c r="I142" i="1"/>
  <c r="K142" i="1" s="1"/>
  <c r="M142" i="1" s="1"/>
  <c r="L138" i="1"/>
  <c r="N138" i="1" s="1"/>
  <c r="I138" i="1"/>
  <c r="K138" i="1" s="1"/>
  <c r="M138" i="1" s="1"/>
  <c r="L174" i="1"/>
  <c r="N174" i="1" s="1"/>
  <c r="I174" i="1"/>
  <c r="K174" i="1" s="1"/>
  <c r="M174" i="1" s="1"/>
  <c r="L173" i="1"/>
  <c r="N173" i="1" s="1"/>
  <c r="I173" i="1"/>
  <c r="K173" i="1" s="1"/>
  <c r="M173" i="1" s="1"/>
  <c r="I133" i="1"/>
  <c r="K133" i="1" s="1"/>
  <c r="M133" i="1" s="1"/>
  <c r="L133" i="1"/>
  <c r="N133" i="1" s="1"/>
  <c r="I132" i="1"/>
  <c r="K132" i="1" s="1"/>
  <c r="M132" i="1" s="1"/>
  <c r="L132" i="1"/>
  <c r="N132" i="1" s="1"/>
  <c r="I117" i="1"/>
  <c r="K117" i="1" s="1"/>
  <c r="M117" i="1" s="1"/>
  <c r="L117" i="1"/>
  <c r="N117" i="1" s="1"/>
  <c r="I127" i="1"/>
  <c r="K127" i="1" s="1"/>
  <c r="M127" i="1" s="1"/>
  <c r="L127" i="1"/>
  <c r="N127" i="1" s="1"/>
  <c r="I105" i="1"/>
  <c r="K105" i="1" s="1"/>
  <c r="M105" i="1" s="1"/>
  <c r="L105" i="1"/>
  <c r="N105" i="1" s="1"/>
  <c r="I88" i="1"/>
  <c r="K88" i="1" s="1"/>
  <c r="M88" i="1" s="1"/>
  <c r="L88" i="1"/>
  <c r="N88" i="1" s="1"/>
  <c r="I104" i="1"/>
  <c r="K104" i="1" s="1"/>
  <c r="M104" i="1" s="1"/>
  <c r="L104" i="1"/>
  <c r="N104" i="1" s="1"/>
  <c r="I103" i="1"/>
  <c r="K103" i="1" s="1"/>
  <c r="M103" i="1" s="1"/>
  <c r="L103" i="1"/>
  <c r="N103" i="1" s="1"/>
  <c r="I84" i="1"/>
  <c r="K84" i="1" s="1"/>
  <c r="M84" i="1" s="1"/>
  <c r="L84" i="1"/>
  <c r="N84" i="1" s="1"/>
  <c r="L172" i="1"/>
  <c r="N172" i="1" s="1"/>
  <c r="I172" i="1"/>
  <c r="K172" i="1" s="1"/>
  <c r="M172" i="1" s="1"/>
  <c r="L155" i="1"/>
  <c r="N155" i="1" s="1"/>
  <c r="I155" i="1"/>
  <c r="K155" i="1" s="1"/>
  <c r="M155" i="1" s="1"/>
  <c r="L156" i="1"/>
  <c r="N156" i="1" s="1"/>
  <c r="I156" i="1"/>
  <c r="K156" i="1" s="1"/>
  <c r="M156" i="1" s="1"/>
  <c r="L149" i="1"/>
  <c r="N149" i="1" s="1"/>
  <c r="I149" i="1"/>
  <c r="K149" i="1" s="1"/>
  <c r="M149" i="1" s="1"/>
  <c r="L145" i="1"/>
  <c r="N145" i="1" s="1"/>
  <c r="I145" i="1"/>
  <c r="K145" i="1" s="1"/>
  <c r="M145" i="1" s="1"/>
  <c r="L141" i="1"/>
  <c r="N141" i="1" s="1"/>
  <c r="I141" i="1"/>
  <c r="K141" i="1" s="1"/>
  <c r="M141" i="1" s="1"/>
  <c r="L137" i="1"/>
  <c r="N137" i="1" s="1"/>
  <c r="I137" i="1"/>
  <c r="K137" i="1" s="1"/>
  <c r="M137" i="1" s="1"/>
  <c r="L162" i="1"/>
  <c r="N162" i="1" s="1"/>
  <c r="I162" i="1"/>
  <c r="K162" i="1" s="1"/>
  <c r="M162" i="1" s="1"/>
  <c r="I134" i="1"/>
  <c r="K134" i="1" s="1"/>
  <c r="M134" i="1" s="1"/>
  <c r="L134" i="1"/>
  <c r="N134" i="1" s="1"/>
  <c r="I119" i="1"/>
  <c r="K119" i="1" s="1"/>
  <c r="M119" i="1" s="1"/>
  <c r="L119" i="1"/>
  <c r="N119" i="1" s="1"/>
  <c r="I129" i="1"/>
  <c r="K129" i="1" s="1"/>
  <c r="M129" i="1" s="1"/>
  <c r="L129" i="1"/>
  <c r="N129" i="1" s="1"/>
  <c r="I120" i="1"/>
  <c r="K120" i="1" s="1"/>
  <c r="M120" i="1" s="1"/>
  <c r="L120" i="1"/>
  <c r="N120" i="1" s="1"/>
  <c r="I128" i="1"/>
  <c r="K128" i="1" s="1"/>
  <c r="M128" i="1" s="1"/>
  <c r="L128" i="1"/>
  <c r="N128" i="1" s="1"/>
  <c r="I113" i="1"/>
  <c r="K113" i="1" s="1"/>
  <c r="M113" i="1" s="1"/>
  <c r="L113" i="1"/>
  <c r="N113" i="1" s="1"/>
  <c r="I122" i="1"/>
  <c r="K122" i="1" s="1"/>
  <c r="M122" i="1" s="1"/>
  <c r="L122" i="1"/>
  <c r="N122" i="1" s="1"/>
  <c r="I97" i="1"/>
  <c r="K97" i="1" s="1"/>
  <c r="M97" i="1" s="1"/>
  <c r="L97" i="1"/>
  <c r="N97" i="1" s="1"/>
  <c r="I101" i="1"/>
  <c r="K101" i="1" s="1"/>
  <c r="M101" i="1" s="1"/>
  <c r="L101" i="1"/>
  <c r="N101" i="1" s="1"/>
  <c r="I91" i="1"/>
  <c r="K91" i="1" s="1"/>
  <c r="M91" i="1" s="1"/>
  <c r="L91" i="1"/>
  <c r="N91" i="1" s="1"/>
  <c r="I82" i="1"/>
  <c r="K82" i="1" s="1"/>
  <c r="M82" i="1" s="1"/>
  <c r="L82" i="1"/>
  <c r="N82" i="1" s="1"/>
  <c r="I94" i="1"/>
  <c r="K94" i="1" s="1"/>
  <c r="M94" i="1" s="1"/>
  <c r="L94" i="1"/>
  <c r="N94" i="1" s="1"/>
  <c r="L167" i="1"/>
  <c r="N167" i="1" s="1"/>
  <c r="I167" i="1"/>
  <c r="K167" i="1" s="1"/>
  <c r="M167" i="1" s="1"/>
  <c r="L175" i="1"/>
  <c r="N175" i="1" s="1"/>
  <c r="I175" i="1"/>
  <c r="K175" i="1" s="1"/>
  <c r="M175" i="1" s="1"/>
  <c r="L168" i="1"/>
  <c r="N168" i="1" s="1"/>
  <c r="I168" i="1"/>
  <c r="K168" i="1" s="1"/>
  <c r="M168" i="1" s="1"/>
  <c r="L152" i="1"/>
  <c r="N152" i="1" s="1"/>
  <c r="I152" i="1"/>
  <c r="K152" i="1" s="1"/>
  <c r="M152" i="1" s="1"/>
  <c r="L148" i="1"/>
  <c r="N148" i="1" s="1"/>
  <c r="I148" i="1"/>
  <c r="K148" i="1" s="1"/>
  <c r="M148" i="1" s="1"/>
  <c r="L144" i="1"/>
  <c r="N144" i="1" s="1"/>
  <c r="I144" i="1"/>
  <c r="K144" i="1" s="1"/>
  <c r="M144" i="1" s="1"/>
  <c r="L136" i="1"/>
  <c r="N136" i="1" s="1"/>
  <c r="I136" i="1"/>
  <c r="K136" i="1" s="1"/>
  <c r="M136" i="1" s="1"/>
  <c r="L165" i="1"/>
  <c r="N165" i="1" s="1"/>
  <c r="I165" i="1"/>
  <c r="K165" i="1" s="1"/>
  <c r="M165" i="1" s="1"/>
  <c r="L157" i="1"/>
  <c r="N157" i="1" s="1"/>
  <c r="I157" i="1"/>
  <c r="K157" i="1" s="1"/>
  <c r="M157" i="1" s="1"/>
  <c r="L166" i="1"/>
  <c r="N166" i="1" s="1"/>
  <c r="I166" i="1"/>
  <c r="K166" i="1" s="1"/>
  <c r="M166" i="1" s="1"/>
  <c r="I130" i="1"/>
  <c r="K130" i="1" s="1"/>
  <c r="M130" i="1" s="1"/>
  <c r="L130" i="1"/>
  <c r="N130" i="1" s="1"/>
  <c r="I115" i="1"/>
  <c r="K115" i="1" s="1"/>
  <c r="M115" i="1" s="1"/>
  <c r="L115" i="1"/>
  <c r="N115" i="1" s="1"/>
  <c r="I125" i="1"/>
  <c r="K125" i="1" s="1"/>
  <c r="M125" i="1" s="1"/>
  <c r="L125" i="1"/>
  <c r="N125" i="1" s="1"/>
  <c r="I116" i="1"/>
  <c r="K116" i="1" s="1"/>
  <c r="M116" i="1" s="1"/>
  <c r="L116" i="1"/>
  <c r="N116" i="1" s="1"/>
  <c r="I124" i="1"/>
  <c r="K124" i="1" s="1"/>
  <c r="M124" i="1" s="1"/>
  <c r="L124" i="1"/>
  <c r="N124" i="1" s="1"/>
  <c r="I109" i="1"/>
  <c r="K109" i="1" s="1"/>
  <c r="M109" i="1" s="1"/>
  <c r="L109" i="1"/>
  <c r="N109" i="1" s="1"/>
  <c r="I118" i="1"/>
  <c r="K118" i="1" s="1"/>
  <c r="M118" i="1" s="1"/>
  <c r="L118" i="1"/>
  <c r="N118" i="1" s="1"/>
  <c r="I110" i="1"/>
  <c r="K110" i="1" s="1"/>
  <c r="M110" i="1" s="1"/>
  <c r="L110" i="1"/>
  <c r="N110" i="1" s="1"/>
  <c r="I92" i="1"/>
  <c r="K92" i="1" s="1"/>
  <c r="M92" i="1" s="1"/>
  <c r="L92" i="1"/>
  <c r="N92" i="1" s="1"/>
  <c r="I85" i="1"/>
  <c r="K85" i="1" s="1"/>
  <c r="M85" i="1" s="1"/>
  <c r="L85" i="1"/>
  <c r="N85" i="1" s="1"/>
  <c r="I99" i="1"/>
  <c r="K99" i="1" s="1"/>
  <c r="M99" i="1" s="1"/>
  <c r="L99" i="1"/>
  <c r="N99" i="1" s="1"/>
  <c r="I89" i="1"/>
  <c r="K89" i="1" s="1"/>
  <c r="M89" i="1" s="1"/>
  <c r="L89" i="1"/>
  <c r="N89" i="1" s="1"/>
  <c r="I106" i="1"/>
  <c r="K106" i="1" s="1"/>
  <c r="M106" i="1" s="1"/>
  <c r="L106" i="1"/>
  <c r="N106" i="1" s="1"/>
  <c r="K8" i="1"/>
  <c r="L171" i="1"/>
  <c r="N171" i="1" s="1"/>
  <c r="I171" i="1"/>
  <c r="K171" i="1" s="1"/>
  <c r="M171" i="1" s="1"/>
  <c r="L164" i="1"/>
  <c r="N164" i="1" s="1"/>
  <c r="I164" i="1"/>
  <c r="K164" i="1" s="1"/>
  <c r="M164" i="1" s="1"/>
  <c r="L151" i="1"/>
  <c r="N151" i="1" s="1"/>
  <c r="I151" i="1"/>
  <c r="K151" i="1" s="1"/>
  <c r="M151" i="1" s="1"/>
  <c r="L147" i="1"/>
  <c r="N147" i="1" s="1"/>
  <c r="I147" i="1"/>
  <c r="K147" i="1" s="1"/>
  <c r="M147" i="1" s="1"/>
  <c r="L143" i="1"/>
  <c r="N143" i="1" s="1"/>
  <c r="I143" i="1"/>
  <c r="K143" i="1" s="1"/>
  <c r="M143" i="1" s="1"/>
  <c r="L139" i="1"/>
  <c r="N139" i="1" s="1"/>
  <c r="I139" i="1"/>
  <c r="K139" i="1" s="1"/>
  <c r="M139" i="1" s="1"/>
  <c r="L135" i="1"/>
  <c r="N135" i="1" s="1"/>
  <c r="I135" i="1"/>
  <c r="K135" i="1" s="1"/>
  <c r="M135" i="1" s="1"/>
  <c r="L161" i="1"/>
  <c r="N161" i="1" s="1"/>
  <c r="I161" i="1"/>
  <c r="K161" i="1" s="1"/>
  <c r="M161" i="1" s="1"/>
  <c r="L153" i="1"/>
  <c r="N153" i="1" s="1"/>
  <c r="I153" i="1"/>
  <c r="K153" i="1" s="1"/>
  <c r="M153" i="1" s="1"/>
  <c r="L154" i="1"/>
  <c r="N154" i="1" s="1"/>
  <c r="I154" i="1"/>
  <c r="K154" i="1" s="1"/>
  <c r="M154" i="1" s="1"/>
  <c r="I126" i="1"/>
  <c r="K126" i="1" s="1"/>
  <c r="M126" i="1" s="1"/>
  <c r="L126" i="1"/>
  <c r="N126" i="1" s="1"/>
  <c r="I112" i="1"/>
  <c r="K112" i="1" s="1"/>
  <c r="M112" i="1" s="1"/>
  <c r="L112" i="1"/>
  <c r="N112" i="1" s="1"/>
  <c r="I131" i="1"/>
  <c r="K131" i="1" s="1"/>
  <c r="M131" i="1" s="1"/>
  <c r="L131" i="1"/>
  <c r="N131" i="1" s="1"/>
  <c r="I114" i="1"/>
  <c r="K114" i="1" s="1"/>
  <c r="M114" i="1" s="1"/>
  <c r="L114" i="1"/>
  <c r="N114" i="1" s="1"/>
  <c r="L108" i="1"/>
  <c r="N108" i="1" s="1"/>
  <c r="I108" i="1"/>
  <c r="K108" i="1" s="1"/>
  <c r="M108" i="1" s="1"/>
  <c r="I90" i="1"/>
  <c r="K90" i="1" s="1"/>
  <c r="M90" i="1" s="1"/>
  <c r="L90" i="1"/>
  <c r="N90" i="1" s="1"/>
  <c r="I83" i="1"/>
  <c r="K83" i="1" s="1"/>
  <c r="M83" i="1" s="1"/>
  <c r="L83" i="1"/>
  <c r="N83" i="1" s="1"/>
  <c r="I107" i="1"/>
  <c r="K107" i="1" s="1"/>
  <c r="M107" i="1" s="1"/>
  <c r="L107" i="1"/>
  <c r="N107" i="1" s="1"/>
  <c r="I86" i="1"/>
  <c r="K86" i="1" s="1"/>
  <c r="M86" i="1" s="1"/>
  <c r="L86" i="1"/>
  <c r="N86" i="1" s="1"/>
  <c r="I98" i="1"/>
  <c r="K98" i="1" s="1"/>
  <c r="M98" i="1" s="1"/>
  <c r="L98" i="1"/>
  <c r="N98" i="1" s="1"/>
  <c r="K177" i="1" l="1"/>
  <c r="M8" i="1"/>
  <c r="K7" i="1"/>
  <c r="I7" i="1"/>
  <c r="M177" i="1" l="1"/>
  <c r="M7" i="1"/>
</calcChain>
</file>

<file path=xl/sharedStrings.xml><?xml version="1.0" encoding="utf-8"?>
<sst xmlns="http://schemas.openxmlformats.org/spreadsheetml/2006/main" count="367" uniqueCount="192">
  <si>
    <t>Distressed:</t>
  </si>
  <si>
    <t>Base Cut:</t>
  </si>
  <si>
    <t>Total Normal Cost:</t>
  </si>
  <si>
    <t>Total After 3-Year Phase-In</t>
  </si>
  <si>
    <t>Annual Phase-In Amount Year 1</t>
  </si>
  <si>
    <t>Annual Phase-In Amount Year 2</t>
  </si>
  <si>
    <t>Town Code</t>
  </si>
  <si>
    <t>Municipality</t>
  </si>
  <si>
    <t>Distressed</t>
  </si>
  <si>
    <t>Revised Normal Cost (GASB 68)</t>
  </si>
  <si>
    <t>Total Pensionable Salary (TRB)</t>
  </si>
  <si>
    <t>Certified FTE (EdSight)</t>
  </si>
  <si>
    <t>Average Salary (FTE)</t>
  </si>
  <si>
    <t>% Salary Above Median (FTE)</t>
  </si>
  <si>
    <t>Payment of Revised Normal Cost</t>
  </si>
  <si>
    <t>% of Normal Cost Paid</t>
  </si>
  <si>
    <t>Proportional Payment of TRS</t>
  </si>
  <si>
    <t>% of Revised Normal Cost Paid</t>
  </si>
  <si>
    <t>Count:</t>
  </si>
  <si>
    <t>Total:</t>
  </si>
  <si>
    <t>Median:</t>
  </si>
  <si>
    <t>ANDOVER</t>
  </si>
  <si>
    <t>No</t>
  </si>
  <si>
    <t>ANSONIA</t>
  </si>
  <si>
    <t>Yes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</si>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</sst>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0.0%"/>
    <numFmt numFmtId="166" formatCode="_(* #,##0_);_(* \(#,##0\);_(* &quot;-&quot;??_);_(@_)"/>
    <numFmt numFmtId="167" formatCode="000"/>
    <numFmt numFmtId="168" formatCode="#,##0.0_);\(#,##0.0\)"/>
  </numFmts>
  <fonts count="7">
    <font>
      <sz val="10"/>
      <name val="MS Sans Serif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0" applyNumberFormat="1" applyFont="1" applyFill="1" applyBorder="1" applyAlignment="1" applyProtection="1"/>
    <xf numFmtId="0" fontId="2" fillId="0" borderId="0" xfId="0" applyFont="1" applyFill="1" applyBorder="1"/>
    <xf numFmtId="9" fontId="2" fillId="0" borderId="0" xfId="0" applyNumberFormat="1" applyFont="1" applyFill="1" applyBorder="1"/>
    <xf numFmtId="164" fontId="3" fillId="0" borderId="0" xfId="0" applyNumberFormat="1" applyFont="1" applyFill="1" applyBorder="1" applyAlignment="1" applyProtection="1"/>
    <xf numFmtId="165" fontId="2" fillId="0" borderId="0" xfId="0" applyNumberFormat="1" applyFont="1" applyFill="1" applyBorder="1"/>
    <xf numFmtId="0" fontId="4" fillId="0" borderId="0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1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66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/>
    <xf numFmtId="166" fontId="2" fillId="0" borderId="5" xfId="0" applyNumberFormat="1" applyFont="1" applyFill="1" applyBorder="1"/>
    <xf numFmtId="43" fontId="2" fillId="0" borderId="0" xfId="1" applyFont="1" applyFill="1" applyBorder="1"/>
    <xf numFmtId="167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166" fontId="2" fillId="0" borderId="0" xfId="1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 applyFill="1" applyBorder="1"/>
    <xf numFmtId="165" fontId="2" fillId="0" borderId="0" xfId="2" applyNumberFormat="1" applyFont="1" applyFill="1" applyBorder="1"/>
    <xf numFmtId="166" fontId="2" fillId="0" borderId="5" xfId="1" applyNumberFormat="1" applyFont="1" applyFill="1" applyBorder="1"/>
    <xf numFmtId="165" fontId="2" fillId="0" borderId="6" xfId="2" applyNumberFormat="1" applyFont="1" applyFill="1" applyBorder="1"/>
    <xf numFmtId="43" fontId="2" fillId="0" borderId="0" xfId="0" applyNumberFormat="1" applyFont="1" applyFill="1" applyBorder="1"/>
    <xf numFmtId="43" fontId="2" fillId="0" borderId="5" xfId="0" applyNumberFormat="1" applyFont="1" applyFill="1" applyBorder="1"/>
    <xf numFmtId="166" fontId="2" fillId="0" borderId="7" xfId="1" applyNumberFormat="1" applyFont="1" applyFill="1" applyBorder="1"/>
    <xf numFmtId="165" fontId="2" fillId="0" borderId="8" xfId="2" applyNumberFormat="1" applyFont="1" applyFill="1" applyBorder="1"/>
    <xf numFmtId="166" fontId="2" fillId="0" borderId="7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1" fontId="2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0"/>
  <sheetViews>
    <sheetView tabSelected="1" topLeftCell="A2" zoomScale="85" zoomScaleNormal="85" workbookViewId="0">
      <pane ySplit="4" topLeftCell="A6" activePane="bottomLeft" state="frozen"/>
      <selection activeCell="A2" sqref="A2"/>
      <selection pane="bottomLeft" activeCell="A2" sqref="A2"/>
    </sheetView>
  </sheetViews>
  <sheetFormatPr baseColWidth="10" defaultColWidth="9.19921875" defaultRowHeight="15"/>
  <cols>
    <col min="1" max="1" width="7.19921875" style="44" customWidth="1"/>
    <col min="2" max="2" width="19.59765625" style="45" customWidth="1"/>
    <col min="3" max="3" width="11" style="46" customWidth="1"/>
    <col min="4" max="4" width="20.19921875" style="46" bestFit="1" customWidth="1"/>
    <col min="5" max="5" width="15" style="46" customWidth="1"/>
    <col min="6" max="7" width="12" style="46" customWidth="1"/>
    <col min="8" max="8" width="9.19921875" style="46" customWidth="1"/>
    <col min="9" max="9" width="20.19921875" style="2" customWidth="1"/>
    <col min="10" max="10" width="13.19921875" style="2" customWidth="1"/>
    <col min="11" max="11" width="20.19921875" style="2" customWidth="1"/>
    <col min="12" max="12" width="13.796875" style="2" customWidth="1"/>
    <col min="13" max="13" width="19.796875" style="2" customWidth="1"/>
    <col min="14" max="14" width="14.19921875" style="2" customWidth="1"/>
    <col min="15" max="15" width="17.59765625" style="2" customWidth="1"/>
    <col min="16" max="16" width="11.796875" style="2" customWidth="1"/>
    <col min="17" max="16384" width="9.19921875" style="2"/>
  </cols>
  <sheetData>
    <row r="1" spans="1:16" ht="4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3.25" customHeight="1">
      <c r="A2" s="2"/>
      <c r="B2" s="2" t="s">
        <v>0</v>
      </c>
      <c r="C2" s="3">
        <v>0.05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25.5" customHeight="1" thickBot="1">
      <c r="A3" s="2"/>
      <c r="B3" s="2" t="s">
        <v>1</v>
      </c>
      <c r="C3" s="5">
        <v>0.25</v>
      </c>
      <c r="D3" s="6"/>
      <c r="E3" s="6"/>
      <c r="F3" s="6"/>
      <c r="G3" s="6"/>
      <c r="H3" s="6"/>
      <c r="I3" s="6"/>
      <c r="J3" s="6"/>
      <c r="K3" s="7" t="s">
        <v>2</v>
      </c>
      <c r="L3" s="8">
        <v>301.10000000000002</v>
      </c>
      <c r="M3" s="7" t="s">
        <v>2</v>
      </c>
      <c r="N3" s="8">
        <v>310.89999999999998</v>
      </c>
    </row>
    <row r="4" spans="1:16" ht="15.75" customHeight="1">
      <c r="A4" s="9"/>
      <c r="B4" s="9"/>
      <c r="C4" s="9"/>
      <c r="D4" s="9"/>
      <c r="E4" s="9"/>
      <c r="F4" s="9"/>
      <c r="G4" s="9"/>
      <c r="H4" s="9"/>
      <c r="I4" s="47" t="s">
        <v>3</v>
      </c>
      <c r="J4" s="48"/>
      <c r="K4" s="49" t="s">
        <v>4</v>
      </c>
      <c r="L4" s="50"/>
      <c r="M4" s="49" t="s">
        <v>5</v>
      </c>
      <c r="N4" s="50"/>
    </row>
    <row r="5" spans="1:16" ht="64.5" customHeight="1">
      <c r="A5" s="10" t="s">
        <v>6</v>
      </c>
      <c r="B5" s="11" t="s">
        <v>7</v>
      </c>
      <c r="C5" s="11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3" t="s">
        <v>14</v>
      </c>
      <c r="J5" s="14" t="s">
        <v>15</v>
      </c>
      <c r="K5" s="13" t="s">
        <v>16</v>
      </c>
      <c r="L5" s="14" t="s">
        <v>17</v>
      </c>
      <c r="M5" s="13" t="s">
        <v>16</v>
      </c>
      <c r="N5" s="14" t="s">
        <v>17</v>
      </c>
    </row>
    <row r="6" spans="1:16" ht="16.5" customHeight="1">
      <c r="A6" s="10"/>
      <c r="B6" s="15"/>
      <c r="C6" s="16" t="s">
        <v>18</v>
      </c>
      <c r="D6" s="17" t="s">
        <v>19</v>
      </c>
      <c r="E6" s="17" t="s">
        <v>19</v>
      </c>
      <c r="F6" s="17" t="s">
        <v>19</v>
      </c>
      <c r="G6" s="17" t="s">
        <v>20</v>
      </c>
      <c r="H6" s="17"/>
      <c r="I6" s="18" t="s">
        <v>19</v>
      </c>
      <c r="J6" s="19"/>
      <c r="K6" s="18" t="s">
        <v>19</v>
      </c>
      <c r="L6" s="19"/>
      <c r="M6" s="18" t="s">
        <v>19</v>
      </c>
      <c r="N6" s="20"/>
    </row>
    <row r="7" spans="1:16" ht="15.75" customHeight="1">
      <c r="A7" s="21"/>
      <c r="B7" s="11"/>
      <c r="C7" s="12">
        <f>COUNTIF(C8:C176,"Yes")</f>
        <v>25</v>
      </c>
      <c r="D7" s="22">
        <f>SUM(D8:D176)</f>
        <v>283744847.19278467</v>
      </c>
      <c r="E7" s="22">
        <f>SUM(E8:E176)</f>
        <v>3878258711.8771667</v>
      </c>
      <c r="F7" s="23">
        <f>SUM(F8:F176)</f>
        <v>47842.256215882051</v>
      </c>
      <c r="G7" s="23">
        <f>MEDIAN(G8:G176)</f>
        <v>78675.612276935455</v>
      </c>
      <c r="H7" s="12"/>
      <c r="I7" s="18">
        <f>SUM(I8:I176)</f>
        <v>71745446.357492328</v>
      </c>
      <c r="J7" s="19"/>
      <c r="K7" s="18">
        <f>SUM(K8:K176)</f>
        <v>23915156</v>
      </c>
      <c r="L7" s="24"/>
      <c r="M7" s="18">
        <f>SUM(M8:M176)</f>
        <v>49387062</v>
      </c>
      <c r="N7" s="20"/>
      <c r="O7" s="25"/>
      <c r="P7" s="26"/>
    </row>
    <row r="8" spans="1:16">
      <c r="A8" s="27">
        <v>1</v>
      </c>
      <c r="B8" s="28" t="s">
        <v>21</v>
      </c>
      <c r="C8" s="29" t="s">
        <v>22</v>
      </c>
      <c r="D8" s="30">
        <v>267727.00246153848</v>
      </c>
      <c r="E8" s="30">
        <v>3668719.1246153847</v>
      </c>
      <c r="F8" s="31">
        <v>53.607692307692311</v>
      </c>
      <c r="G8" s="32">
        <f>E8/F8</f>
        <v>68436.430793514126</v>
      </c>
      <c r="H8" s="33">
        <f t="shared" ref="H8:H71" si="0">MAX((G8-$G$7)/$G$7,0)</f>
        <v>0</v>
      </c>
      <c r="I8" s="34">
        <f t="shared" ref="I8:I71" si="1">J8*D8</f>
        <v>66931.750615384619</v>
      </c>
      <c r="J8" s="35">
        <f t="shared" ref="J8:J71" si="2">IF(C8="Yes",$C$2,MIN((H8+$C$3),1))</f>
        <v>0.25</v>
      </c>
      <c r="K8" s="25">
        <f t="shared" ref="K8:K71" si="3">ROUND(I8/3,0)</f>
        <v>22311</v>
      </c>
      <c r="L8" s="35">
        <f t="shared" ref="L8:L71" si="4">J8/3</f>
        <v>8.3333333333333329E-2</v>
      </c>
      <c r="M8" s="25">
        <f t="shared" ref="M8:M71" si="5">ROUND(K8*(2*(310.9/301.1)),0)</f>
        <v>46074</v>
      </c>
      <c r="N8" s="35">
        <f t="shared" ref="N8:N71" si="6">(L8*(2*(310.9/301.1)))</f>
        <v>0.17209122107826852</v>
      </c>
      <c r="P8" s="36"/>
    </row>
    <row r="9" spans="1:16">
      <c r="A9" s="27">
        <v>2</v>
      </c>
      <c r="B9" s="28" t="s">
        <v>23</v>
      </c>
      <c r="C9" s="29" t="s">
        <v>24</v>
      </c>
      <c r="D9" s="30">
        <v>996080.53288111894</v>
      </c>
      <c r="E9" s="30">
        <v>13388452.727342658</v>
      </c>
      <c r="F9" s="31">
        <v>196.61783216783218</v>
      </c>
      <c r="G9" s="32">
        <f t="shared" ref="G9:G72" si="7">E9/F9</f>
        <v>68093.786711646419</v>
      </c>
      <c r="H9" s="33">
        <f t="shared" si="0"/>
        <v>0</v>
      </c>
      <c r="I9" s="34">
        <f t="shared" si="1"/>
        <v>49804.02664405595</v>
      </c>
      <c r="J9" s="35">
        <f t="shared" si="2"/>
        <v>0.05</v>
      </c>
      <c r="K9" s="25">
        <f t="shared" si="3"/>
        <v>16601</v>
      </c>
      <c r="L9" s="35">
        <f t="shared" si="4"/>
        <v>1.6666666666666666E-2</v>
      </c>
      <c r="M9" s="25">
        <f t="shared" si="5"/>
        <v>34283</v>
      </c>
      <c r="N9" s="35">
        <f t="shared" si="6"/>
        <v>3.4418244215653704E-2</v>
      </c>
      <c r="P9" s="36"/>
    </row>
    <row r="10" spans="1:16">
      <c r="A10" s="27">
        <v>3</v>
      </c>
      <c r="B10" s="28" t="s">
        <v>25</v>
      </c>
      <c r="C10" s="29" t="s">
        <v>22</v>
      </c>
      <c r="D10" s="30">
        <v>336188.30577094748</v>
      </c>
      <c r="E10" s="30">
        <v>4607182.4409632804</v>
      </c>
      <c r="F10" s="31">
        <v>65.841664356604554</v>
      </c>
      <c r="G10" s="32">
        <f t="shared" si="7"/>
        <v>69973.663120214478</v>
      </c>
      <c r="H10" s="33">
        <f t="shared" si="0"/>
        <v>0</v>
      </c>
      <c r="I10" s="34">
        <f t="shared" si="1"/>
        <v>84047.07644273687</v>
      </c>
      <c r="J10" s="35">
        <f t="shared" si="2"/>
        <v>0.25</v>
      </c>
      <c r="K10" s="25">
        <f t="shared" si="3"/>
        <v>28016</v>
      </c>
      <c r="L10" s="35">
        <f t="shared" si="4"/>
        <v>8.3333333333333329E-2</v>
      </c>
      <c r="M10" s="25">
        <f t="shared" si="5"/>
        <v>57856</v>
      </c>
      <c r="N10" s="35">
        <f t="shared" si="6"/>
        <v>0.17209122107826852</v>
      </c>
      <c r="P10" s="36"/>
    </row>
    <row r="11" spans="1:16">
      <c r="A11" s="27">
        <v>4</v>
      </c>
      <c r="B11" s="28" t="s">
        <v>26</v>
      </c>
      <c r="C11" s="29" t="s">
        <v>22</v>
      </c>
      <c r="D11" s="30">
        <v>2052963.031</v>
      </c>
      <c r="E11" s="32">
        <v>27580395.27</v>
      </c>
      <c r="F11" s="31">
        <v>284.7</v>
      </c>
      <c r="G11" s="32">
        <f t="shared" si="7"/>
        <v>96875.290727081141</v>
      </c>
      <c r="H11" s="33">
        <f t="shared" si="0"/>
        <v>0.23132553943251744</v>
      </c>
      <c r="I11" s="34">
        <f t="shared" si="1"/>
        <v>988143.53833109094</v>
      </c>
      <c r="J11" s="35">
        <f t="shared" si="2"/>
        <v>0.48132553943251744</v>
      </c>
      <c r="K11" s="25">
        <f t="shared" si="3"/>
        <v>329381</v>
      </c>
      <c r="L11" s="35">
        <f t="shared" si="4"/>
        <v>0.16044184647750581</v>
      </c>
      <c r="M11" s="25">
        <f t="shared" si="5"/>
        <v>680203</v>
      </c>
      <c r="N11" s="35">
        <f t="shared" si="6"/>
        <v>0.33132759926839289</v>
      </c>
      <c r="P11" s="36"/>
    </row>
    <row r="12" spans="1:16">
      <c r="A12" s="27">
        <v>5</v>
      </c>
      <c r="B12" s="28" t="s">
        <v>27</v>
      </c>
      <c r="C12" s="29" t="s">
        <v>22</v>
      </c>
      <c r="D12" s="30">
        <v>277117.2458595194</v>
      </c>
      <c r="E12" s="32">
        <v>3830107.6381608136</v>
      </c>
      <c r="F12" s="31">
        <v>50.576247689463955</v>
      </c>
      <c r="G12" s="32">
        <f t="shared" si="7"/>
        <v>75729.375213390958</v>
      </c>
      <c r="H12" s="33">
        <f t="shared" si="0"/>
        <v>0</v>
      </c>
      <c r="I12" s="34">
        <f t="shared" si="1"/>
        <v>69279.311464879851</v>
      </c>
      <c r="J12" s="35">
        <f t="shared" si="2"/>
        <v>0.25</v>
      </c>
      <c r="K12" s="25">
        <f t="shared" si="3"/>
        <v>23093</v>
      </c>
      <c r="L12" s="35">
        <f t="shared" si="4"/>
        <v>8.3333333333333329E-2</v>
      </c>
      <c r="M12" s="25">
        <f t="shared" si="5"/>
        <v>47689</v>
      </c>
      <c r="N12" s="35">
        <f t="shared" si="6"/>
        <v>0.17209122107826852</v>
      </c>
      <c r="P12" s="36"/>
    </row>
    <row r="13" spans="1:16">
      <c r="A13" s="27">
        <v>6</v>
      </c>
      <c r="B13" s="28" t="s">
        <v>28</v>
      </c>
      <c r="C13" s="29" t="s">
        <v>22</v>
      </c>
      <c r="D13" s="30">
        <v>454743.61525783705</v>
      </c>
      <c r="E13" s="32">
        <v>6149762.1147347828</v>
      </c>
      <c r="F13" s="31">
        <v>78.148165577026518</v>
      </c>
      <c r="G13" s="32">
        <f t="shared" si="7"/>
        <v>78693.620884463206</v>
      </c>
      <c r="H13" s="33">
        <f t="shared" si="0"/>
        <v>2.2889694794316626E-4</v>
      </c>
      <c r="I13" s="34">
        <f t="shared" si="1"/>
        <v>113789.99324008841</v>
      </c>
      <c r="J13" s="35">
        <f t="shared" si="2"/>
        <v>0.25022889694794315</v>
      </c>
      <c r="K13" s="25">
        <f t="shared" si="3"/>
        <v>37930</v>
      </c>
      <c r="L13" s="35">
        <f t="shared" si="4"/>
        <v>8.3409632315981044E-2</v>
      </c>
      <c r="M13" s="25">
        <f t="shared" si="5"/>
        <v>78329</v>
      </c>
      <c r="N13" s="35">
        <f t="shared" si="6"/>
        <v>0.17224878569935903</v>
      </c>
      <c r="P13" s="36"/>
    </row>
    <row r="14" spans="1:16">
      <c r="A14" s="27">
        <v>7</v>
      </c>
      <c r="B14" s="28" t="s">
        <v>29</v>
      </c>
      <c r="C14" s="29" t="s">
        <v>22</v>
      </c>
      <c r="D14" s="30">
        <v>1606076.433</v>
      </c>
      <c r="E14" s="30">
        <v>21951484</v>
      </c>
      <c r="F14" s="31">
        <v>282.20000000000005</v>
      </c>
      <c r="G14" s="32">
        <f t="shared" si="7"/>
        <v>77786.973777462787</v>
      </c>
      <c r="H14" s="33">
        <f t="shared" si="0"/>
        <v>0</v>
      </c>
      <c r="I14" s="34">
        <f t="shared" si="1"/>
        <v>401519.10824999999</v>
      </c>
      <c r="J14" s="35">
        <f t="shared" si="2"/>
        <v>0.25</v>
      </c>
      <c r="K14" s="25">
        <f t="shared" si="3"/>
        <v>133840</v>
      </c>
      <c r="L14" s="35">
        <f t="shared" si="4"/>
        <v>8.3333333333333329E-2</v>
      </c>
      <c r="M14" s="25">
        <f t="shared" si="5"/>
        <v>276392</v>
      </c>
      <c r="N14" s="35">
        <f t="shared" si="6"/>
        <v>0.17209122107826852</v>
      </c>
      <c r="P14" s="36"/>
    </row>
    <row r="15" spans="1:16">
      <c r="A15" s="27">
        <v>8</v>
      </c>
      <c r="B15" s="28" t="s">
        <v>30</v>
      </c>
      <c r="C15" s="29" t="s">
        <v>22</v>
      </c>
      <c r="D15" s="30">
        <v>505530.11358188256</v>
      </c>
      <c r="E15" s="32">
        <v>6885798.0781164709</v>
      </c>
      <c r="F15" s="31">
        <v>91.462862020650832</v>
      </c>
      <c r="G15" s="32">
        <f t="shared" si="7"/>
        <v>75285.180520174079</v>
      </c>
      <c r="H15" s="33">
        <f t="shared" si="0"/>
        <v>0</v>
      </c>
      <c r="I15" s="34">
        <f t="shared" si="1"/>
        <v>126382.52839547064</v>
      </c>
      <c r="J15" s="35">
        <f t="shared" si="2"/>
        <v>0.25</v>
      </c>
      <c r="K15" s="25">
        <f t="shared" si="3"/>
        <v>42128</v>
      </c>
      <c r="L15" s="35">
        <f t="shared" si="4"/>
        <v>8.3333333333333329E-2</v>
      </c>
      <c r="M15" s="25">
        <f t="shared" si="5"/>
        <v>86998</v>
      </c>
      <c r="N15" s="35">
        <f t="shared" si="6"/>
        <v>0.17209122107826852</v>
      </c>
      <c r="P15" s="36"/>
    </row>
    <row r="16" spans="1:16">
      <c r="A16" s="27">
        <v>9</v>
      </c>
      <c r="B16" s="28" t="s">
        <v>31</v>
      </c>
      <c r="C16" s="29" t="s">
        <v>22</v>
      </c>
      <c r="D16" s="30">
        <v>1514241.0325077509</v>
      </c>
      <c r="E16" s="32">
        <v>22523191.509246551</v>
      </c>
      <c r="F16" s="31">
        <v>286.18763494041718</v>
      </c>
      <c r="G16" s="32">
        <f t="shared" si="7"/>
        <v>78700.784937601391</v>
      </c>
      <c r="H16" s="33">
        <f t="shared" si="0"/>
        <v>3.1995506532988817E-4</v>
      </c>
      <c r="I16" s="34">
        <f t="shared" si="1"/>
        <v>379044.74721541896</v>
      </c>
      <c r="J16" s="35">
        <f t="shared" si="2"/>
        <v>0.25031995506532989</v>
      </c>
      <c r="K16" s="25">
        <f t="shared" si="3"/>
        <v>126348</v>
      </c>
      <c r="L16" s="35">
        <f t="shared" si="4"/>
        <v>8.343998502177663E-2</v>
      </c>
      <c r="M16" s="25">
        <f t="shared" si="5"/>
        <v>260921</v>
      </c>
      <c r="N16" s="35">
        <f t="shared" si="6"/>
        <v>0.17231146690979973</v>
      </c>
      <c r="P16" s="36"/>
    </row>
    <row r="17" spans="1:16">
      <c r="A17" s="27">
        <v>10</v>
      </c>
      <c r="B17" s="28" t="s">
        <v>32</v>
      </c>
      <c r="C17" s="29" t="s">
        <v>22</v>
      </c>
      <c r="D17" s="30">
        <v>220330.8830454546</v>
      </c>
      <c r="E17" s="32">
        <v>3003192.6995454547</v>
      </c>
      <c r="F17" s="31">
        <v>36.143181818181823</v>
      </c>
      <c r="G17" s="32">
        <f t="shared" si="7"/>
        <v>83091.54170911148</v>
      </c>
      <c r="H17" s="33">
        <f t="shared" si="0"/>
        <v>5.6128313518960672E-2</v>
      </c>
      <c r="I17" s="34">
        <f t="shared" si="1"/>
        <v>67449.521642848384</v>
      </c>
      <c r="J17" s="35">
        <f t="shared" si="2"/>
        <v>0.30612831351896069</v>
      </c>
      <c r="K17" s="25">
        <f t="shared" si="3"/>
        <v>22483</v>
      </c>
      <c r="L17" s="35">
        <f t="shared" si="4"/>
        <v>0.10204277117298689</v>
      </c>
      <c r="M17" s="25">
        <f t="shared" si="5"/>
        <v>46430</v>
      </c>
      <c r="N17" s="35">
        <f t="shared" si="6"/>
        <v>0.21072798112043586</v>
      </c>
      <c r="P17" s="36"/>
    </row>
    <row r="18" spans="1:16">
      <c r="A18" s="27">
        <v>11</v>
      </c>
      <c r="B18" s="28" t="s">
        <v>33</v>
      </c>
      <c r="C18" s="29" t="s">
        <v>22</v>
      </c>
      <c r="D18" s="30">
        <v>1083270.4809999999</v>
      </c>
      <c r="E18" s="30">
        <v>17488418.879999999</v>
      </c>
      <c r="F18" s="31">
        <v>227.09999999999997</v>
      </c>
      <c r="G18" s="32">
        <f t="shared" si="7"/>
        <v>77007.56882430648</v>
      </c>
      <c r="H18" s="33">
        <f t="shared" si="0"/>
        <v>0</v>
      </c>
      <c r="I18" s="34">
        <f t="shared" si="1"/>
        <v>270817.62024999998</v>
      </c>
      <c r="J18" s="35">
        <f t="shared" si="2"/>
        <v>0.25</v>
      </c>
      <c r="K18" s="25">
        <f t="shared" si="3"/>
        <v>90273</v>
      </c>
      <c r="L18" s="35">
        <f t="shared" si="4"/>
        <v>8.3333333333333329E-2</v>
      </c>
      <c r="M18" s="25">
        <f t="shared" si="5"/>
        <v>186422</v>
      </c>
      <c r="N18" s="35">
        <f t="shared" si="6"/>
        <v>0.17209122107826852</v>
      </c>
      <c r="P18" s="36"/>
    </row>
    <row r="19" spans="1:16">
      <c r="A19" s="27">
        <v>12</v>
      </c>
      <c r="B19" s="28" t="s">
        <v>34</v>
      </c>
      <c r="C19" s="29" t="s">
        <v>22</v>
      </c>
      <c r="D19" s="30">
        <v>494927.103</v>
      </c>
      <c r="E19" s="32">
        <v>6933500</v>
      </c>
      <c r="F19" s="31">
        <v>92.1</v>
      </c>
      <c r="G19" s="32">
        <f t="shared" si="7"/>
        <v>75282.301845819762</v>
      </c>
      <c r="H19" s="33">
        <f t="shared" si="0"/>
        <v>0</v>
      </c>
      <c r="I19" s="34">
        <f t="shared" si="1"/>
        <v>123731.77575</v>
      </c>
      <c r="J19" s="35">
        <f t="shared" si="2"/>
        <v>0.25</v>
      </c>
      <c r="K19" s="25">
        <f t="shared" si="3"/>
        <v>41244</v>
      </c>
      <c r="L19" s="35">
        <f t="shared" si="4"/>
        <v>8.3333333333333329E-2</v>
      </c>
      <c r="M19" s="25">
        <f t="shared" si="5"/>
        <v>85173</v>
      </c>
      <c r="N19" s="35">
        <f t="shared" si="6"/>
        <v>0.17209122107826852</v>
      </c>
      <c r="P19" s="36"/>
    </row>
    <row r="20" spans="1:16">
      <c r="A20" s="27">
        <v>13</v>
      </c>
      <c r="B20" s="28" t="s">
        <v>35</v>
      </c>
      <c r="C20" s="29" t="s">
        <v>22</v>
      </c>
      <c r="D20" s="30">
        <v>179536.41285812555</v>
      </c>
      <c r="E20" s="32">
        <v>2429219.6203869297</v>
      </c>
      <c r="F20" s="31">
        <v>30.829406706792778</v>
      </c>
      <c r="G20" s="32">
        <f t="shared" si="7"/>
        <v>78795.535817161508</v>
      </c>
      <c r="H20" s="33">
        <f t="shared" si="0"/>
        <v>1.5242784486242842E-3</v>
      </c>
      <c r="I20" s="34">
        <f t="shared" si="1"/>
        <v>45157.766699394342</v>
      </c>
      <c r="J20" s="35">
        <f t="shared" si="2"/>
        <v>0.25152427844862429</v>
      </c>
      <c r="K20" s="25">
        <f t="shared" si="3"/>
        <v>15053</v>
      </c>
      <c r="L20" s="35">
        <f t="shared" si="4"/>
        <v>8.3841426149541431E-2</v>
      </c>
      <c r="M20" s="25">
        <f t="shared" si="5"/>
        <v>31086</v>
      </c>
      <c r="N20" s="35">
        <f t="shared" si="6"/>
        <v>0.17314048083621672</v>
      </c>
      <c r="P20" s="36"/>
    </row>
    <row r="21" spans="1:16">
      <c r="A21" s="27">
        <v>14</v>
      </c>
      <c r="B21" s="28" t="s">
        <v>36</v>
      </c>
      <c r="C21" s="29" t="s">
        <v>22</v>
      </c>
      <c r="D21" s="30">
        <v>1929780.01</v>
      </c>
      <c r="E21" s="32">
        <v>26091321.23</v>
      </c>
      <c r="F21" s="31">
        <v>312</v>
      </c>
      <c r="G21" s="32">
        <f t="shared" si="7"/>
        <v>83626.029583333337</v>
      </c>
      <c r="H21" s="33">
        <f t="shared" si="0"/>
        <v>6.2921878370295767E-2</v>
      </c>
      <c r="I21" s="34">
        <f t="shared" si="1"/>
        <v>603870.38557064813</v>
      </c>
      <c r="J21" s="35">
        <f t="shared" si="2"/>
        <v>0.31292187837029578</v>
      </c>
      <c r="K21" s="25">
        <f t="shared" si="3"/>
        <v>201290</v>
      </c>
      <c r="L21" s="35">
        <f t="shared" si="4"/>
        <v>0.10430729279009859</v>
      </c>
      <c r="M21" s="25">
        <f t="shared" si="5"/>
        <v>415683</v>
      </c>
      <c r="N21" s="35">
        <f t="shared" si="6"/>
        <v>0.2154044326033985</v>
      </c>
      <c r="P21" s="36"/>
    </row>
    <row r="22" spans="1:16">
      <c r="A22" s="27">
        <v>15</v>
      </c>
      <c r="B22" s="28" t="s">
        <v>37</v>
      </c>
      <c r="C22" s="29" t="s">
        <v>24</v>
      </c>
      <c r="D22" s="30">
        <v>8867246.9840099011</v>
      </c>
      <c r="E22" s="30">
        <v>122937135.35686469</v>
      </c>
      <c r="F22" s="31">
        <v>1689.0815181518151</v>
      </c>
      <c r="G22" s="32">
        <f t="shared" si="7"/>
        <v>72783.423437953374</v>
      </c>
      <c r="H22" s="33">
        <f t="shared" si="0"/>
        <v>0</v>
      </c>
      <c r="I22" s="34">
        <f t="shared" si="1"/>
        <v>443362.34920049505</v>
      </c>
      <c r="J22" s="35">
        <f t="shared" si="2"/>
        <v>0.05</v>
      </c>
      <c r="K22" s="25">
        <f t="shared" si="3"/>
        <v>147787</v>
      </c>
      <c r="L22" s="35">
        <f t="shared" si="4"/>
        <v>1.6666666666666666E-2</v>
      </c>
      <c r="M22" s="25">
        <f t="shared" si="5"/>
        <v>305194</v>
      </c>
      <c r="N22" s="35">
        <f t="shared" si="6"/>
        <v>3.4418244215653704E-2</v>
      </c>
      <c r="P22" s="36"/>
    </row>
    <row r="23" spans="1:16">
      <c r="A23" s="27">
        <v>16</v>
      </c>
      <c r="B23" s="28" t="s">
        <v>38</v>
      </c>
      <c r="C23" s="29" t="s">
        <v>22</v>
      </c>
      <c r="D23" s="30">
        <v>101215.43876586764</v>
      </c>
      <c r="E23" s="32">
        <v>1421772.9407435022</v>
      </c>
      <c r="F23" s="31">
        <v>15.725712336796152</v>
      </c>
      <c r="G23" s="32">
        <f t="shared" si="7"/>
        <v>90410.717829089102</v>
      </c>
      <c r="H23" s="33">
        <f t="shared" si="0"/>
        <v>0.1491581090064667</v>
      </c>
      <c r="I23" s="34">
        <f t="shared" si="1"/>
        <v>40400.963140043554</v>
      </c>
      <c r="J23" s="35">
        <f t="shared" si="2"/>
        <v>0.3991581090064667</v>
      </c>
      <c r="K23" s="25">
        <f t="shared" si="3"/>
        <v>13467</v>
      </c>
      <c r="L23" s="35">
        <f t="shared" si="4"/>
        <v>0.13305270300215558</v>
      </c>
      <c r="M23" s="25">
        <f t="shared" si="5"/>
        <v>27811</v>
      </c>
      <c r="N23" s="35">
        <f t="shared" si="6"/>
        <v>0.27476642552886194</v>
      </c>
      <c r="P23" s="36"/>
    </row>
    <row r="24" spans="1:16">
      <c r="A24" s="27">
        <v>17</v>
      </c>
      <c r="B24" s="28" t="s">
        <v>39</v>
      </c>
      <c r="C24" s="29" t="s">
        <v>24</v>
      </c>
      <c r="D24" s="30">
        <v>4142268.8319999999</v>
      </c>
      <c r="E24" s="30">
        <v>56206938.270000003</v>
      </c>
      <c r="F24" s="31">
        <v>655.20000000000005</v>
      </c>
      <c r="G24" s="32">
        <f t="shared" si="7"/>
        <v>85785.925320512819</v>
      </c>
      <c r="H24" s="33">
        <f t="shared" si="0"/>
        <v>9.0375058265187769E-2</v>
      </c>
      <c r="I24" s="34">
        <f t="shared" si="1"/>
        <v>207113.44160000002</v>
      </c>
      <c r="J24" s="35">
        <f t="shared" si="2"/>
        <v>0.05</v>
      </c>
      <c r="K24" s="25">
        <f t="shared" si="3"/>
        <v>69038</v>
      </c>
      <c r="L24" s="35">
        <f t="shared" si="4"/>
        <v>1.6666666666666666E-2</v>
      </c>
      <c r="M24" s="25">
        <f t="shared" si="5"/>
        <v>142570</v>
      </c>
      <c r="N24" s="35">
        <f t="shared" si="6"/>
        <v>3.4418244215653704E-2</v>
      </c>
      <c r="P24" s="36"/>
    </row>
    <row r="25" spans="1:16">
      <c r="A25" s="27">
        <v>18</v>
      </c>
      <c r="B25" s="28" t="s">
        <v>40</v>
      </c>
      <c r="C25" s="29" t="s">
        <v>22</v>
      </c>
      <c r="D25" s="30">
        <v>1474180.4518216781</v>
      </c>
      <c r="E25" s="32">
        <v>20014098.491013989</v>
      </c>
      <c r="F25" s="31">
        <v>250.62674825174827</v>
      </c>
      <c r="G25" s="32">
        <f t="shared" si="7"/>
        <v>79856.195041521787</v>
      </c>
      <c r="H25" s="33">
        <f t="shared" si="0"/>
        <v>1.5005701645266148E-2</v>
      </c>
      <c r="I25" s="34">
        <f t="shared" si="1"/>
        <v>390666.22498673928</v>
      </c>
      <c r="J25" s="35">
        <f t="shared" si="2"/>
        <v>0.26500570164526616</v>
      </c>
      <c r="K25" s="25">
        <f t="shared" si="3"/>
        <v>130222</v>
      </c>
      <c r="L25" s="35">
        <f t="shared" si="4"/>
        <v>8.833523388175539E-2</v>
      </c>
      <c r="M25" s="25">
        <f t="shared" si="5"/>
        <v>268921</v>
      </c>
      <c r="N25" s="35">
        <f t="shared" si="6"/>
        <v>0.18242061915534868</v>
      </c>
      <c r="P25" s="36"/>
    </row>
    <row r="26" spans="1:16">
      <c r="A26" s="27">
        <v>19</v>
      </c>
      <c r="B26" s="28" t="s">
        <v>41</v>
      </c>
      <c r="C26" s="29" t="s">
        <v>22</v>
      </c>
      <c r="D26" s="30">
        <v>515770.91487009393</v>
      </c>
      <c r="E26" s="32">
        <v>7095942.6595092369</v>
      </c>
      <c r="F26" s="31">
        <v>92.977869234891259</v>
      </c>
      <c r="G26" s="32">
        <f t="shared" si="7"/>
        <v>76318.619881282284</v>
      </c>
      <c r="H26" s="33">
        <f t="shared" si="0"/>
        <v>0</v>
      </c>
      <c r="I26" s="34">
        <f t="shared" si="1"/>
        <v>128942.72871752348</v>
      </c>
      <c r="J26" s="35">
        <f t="shared" si="2"/>
        <v>0.25</v>
      </c>
      <c r="K26" s="25">
        <f t="shared" si="3"/>
        <v>42981</v>
      </c>
      <c r="L26" s="35">
        <f t="shared" si="4"/>
        <v>8.3333333333333329E-2</v>
      </c>
      <c r="M26" s="25">
        <f t="shared" si="5"/>
        <v>88760</v>
      </c>
      <c r="N26" s="35">
        <f t="shared" si="6"/>
        <v>0.17209122107826852</v>
      </c>
      <c r="P26" s="36"/>
    </row>
    <row r="27" spans="1:16">
      <c r="A27" s="27">
        <v>20</v>
      </c>
      <c r="B27" s="28" t="s">
        <v>42</v>
      </c>
      <c r="C27" s="29" t="s">
        <v>22</v>
      </c>
      <c r="D27" s="30">
        <v>872085.27712573274</v>
      </c>
      <c r="E27" s="30">
        <v>11775971.079269148</v>
      </c>
      <c r="F27" s="31">
        <v>158.29170307700576</v>
      </c>
      <c r="G27" s="32">
        <f t="shared" si="7"/>
        <v>74394.114475730748</v>
      </c>
      <c r="H27" s="33">
        <f t="shared" si="0"/>
        <v>0</v>
      </c>
      <c r="I27" s="34">
        <f t="shared" si="1"/>
        <v>218021.31928143319</v>
      </c>
      <c r="J27" s="35">
        <f t="shared" si="2"/>
        <v>0.25</v>
      </c>
      <c r="K27" s="25">
        <f t="shared" si="3"/>
        <v>72674</v>
      </c>
      <c r="L27" s="35">
        <f t="shared" si="4"/>
        <v>8.3333333333333329E-2</v>
      </c>
      <c r="M27" s="25">
        <f t="shared" si="5"/>
        <v>150079</v>
      </c>
      <c r="N27" s="35">
        <f t="shared" si="6"/>
        <v>0.17209122107826852</v>
      </c>
      <c r="P27" s="36"/>
    </row>
    <row r="28" spans="1:16">
      <c r="A28" s="27">
        <v>21</v>
      </c>
      <c r="B28" s="28" t="s">
        <v>43</v>
      </c>
      <c r="C28" s="29" t="s">
        <v>22</v>
      </c>
      <c r="D28" s="30">
        <v>104305.84215897435</v>
      </c>
      <c r="E28" s="30">
        <v>1376605.6112820515</v>
      </c>
      <c r="F28" s="31">
        <v>17.468205128205128</v>
      </c>
      <c r="G28" s="32">
        <f t="shared" si="7"/>
        <v>78806.35710301502</v>
      </c>
      <c r="H28" s="33">
        <f t="shared" si="0"/>
        <v>1.6618215263371223E-3</v>
      </c>
      <c r="I28" s="34">
        <f t="shared" si="1"/>
        <v>26249.798233566096</v>
      </c>
      <c r="J28" s="35">
        <f t="shared" si="2"/>
        <v>0.25166182152633715</v>
      </c>
      <c r="K28" s="25">
        <f t="shared" si="3"/>
        <v>8750</v>
      </c>
      <c r="L28" s="35">
        <f t="shared" si="4"/>
        <v>8.3887273842112378E-2</v>
      </c>
      <c r="M28" s="25">
        <f t="shared" si="5"/>
        <v>18070</v>
      </c>
      <c r="N28" s="35">
        <f t="shared" si="6"/>
        <v>0.17323516066099456</v>
      </c>
      <c r="P28" s="36"/>
    </row>
    <row r="29" spans="1:16">
      <c r="A29" s="27">
        <v>22</v>
      </c>
      <c r="B29" s="28" t="s">
        <v>44</v>
      </c>
      <c r="C29" s="29" t="s">
        <v>22</v>
      </c>
      <c r="D29" s="30">
        <v>349467.93036001018</v>
      </c>
      <c r="E29" s="32">
        <v>4718155.1974140732</v>
      </c>
      <c r="F29" s="31">
        <v>65.062310381187515</v>
      </c>
      <c r="G29" s="32">
        <f t="shared" si="7"/>
        <v>72517.486233908887</v>
      </c>
      <c r="H29" s="33">
        <f t="shared" si="0"/>
        <v>0</v>
      </c>
      <c r="I29" s="34">
        <f t="shared" si="1"/>
        <v>87366.982590002546</v>
      </c>
      <c r="J29" s="35">
        <f t="shared" si="2"/>
        <v>0.25</v>
      </c>
      <c r="K29" s="25">
        <f t="shared" si="3"/>
        <v>29122</v>
      </c>
      <c r="L29" s="35">
        <f t="shared" si="4"/>
        <v>8.3333333333333329E-2</v>
      </c>
      <c r="M29" s="25">
        <f t="shared" si="5"/>
        <v>60140</v>
      </c>
      <c r="N29" s="35">
        <f t="shared" si="6"/>
        <v>0.17209122107826852</v>
      </c>
      <c r="P29" s="36"/>
    </row>
    <row r="30" spans="1:16">
      <c r="A30" s="27">
        <v>23</v>
      </c>
      <c r="B30" s="28" t="s">
        <v>45</v>
      </c>
      <c r="C30" s="29" t="s">
        <v>22</v>
      </c>
      <c r="D30" s="30">
        <v>874319.68712754152</v>
      </c>
      <c r="E30" s="32">
        <v>11847914.604630316</v>
      </c>
      <c r="F30" s="31">
        <v>150.59195933456562</v>
      </c>
      <c r="G30" s="32">
        <f t="shared" si="7"/>
        <v>78675.612276935455</v>
      </c>
      <c r="H30" s="33">
        <f t="shared" si="0"/>
        <v>0</v>
      </c>
      <c r="I30" s="34">
        <f t="shared" si="1"/>
        <v>218579.92178188538</v>
      </c>
      <c r="J30" s="35">
        <f t="shared" si="2"/>
        <v>0.25</v>
      </c>
      <c r="K30" s="25">
        <f t="shared" si="3"/>
        <v>72860</v>
      </c>
      <c r="L30" s="35">
        <f t="shared" si="4"/>
        <v>8.3333333333333329E-2</v>
      </c>
      <c r="M30" s="25">
        <f t="shared" si="5"/>
        <v>150463</v>
      </c>
      <c r="N30" s="35">
        <f t="shared" si="6"/>
        <v>0.17209122107826852</v>
      </c>
      <c r="P30" s="36"/>
    </row>
    <row r="31" spans="1:16">
      <c r="A31" s="27">
        <v>24</v>
      </c>
      <c r="B31" s="28" t="s">
        <v>46</v>
      </c>
      <c r="C31" s="29" t="s">
        <v>24</v>
      </c>
      <c r="D31" s="30">
        <v>171523.89626630972</v>
      </c>
      <c r="E31" s="30">
        <v>2332872.9857923067</v>
      </c>
      <c r="F31" s="31">
        <v>33.412298858672678</v>
      </c>
      <c r="G31" s="32">
        <f t="shared" si="7"/>
        <v>69820.786521151735</v>
      </c>
      <c r="H31" s="33">
        <f t="shared" si="0"/>
        <v>0</v>
      </c>
      <c r="I31" s="34">
        <f t="shared" si="1"/>
        <v>8576.1948133154856</v>
      </c>
      <c r="J31" s="35">
        <f t="shared" si="2"/>
        <v>0.05</v>
      </c>
      <c r="K31" s="25">
        <f t="shared" si="3"/>
        <v>2859</v>
      </c>
      <c r="L31" s="35">
        <f t="shared" si="4"/>
        <v>1.6666666666666666E-2</v>
      </c>
      <c r="M31" s="25">
        <f t="shared" si="5"/>
        <v>5904</v>
      </c>
      <c r="N31" s="35">
        <f t="shared" si="6"/>
        <v>3.4418244215653704E-2</v>
      </c>
      <c r="P31" s="36"/>
    </row>
    <row r="32" spans="1:16">
      <c r="A32" s="27">
        <v>25</v>
      </c>
      <c r="B32" s="28" t="s">
        <v>47</v>
      </c>
      <c r="C32" s="29" t="s">
        <v>22</v>
      </c>
      <c r="D32" s="30">
        <v>2474909.5160000003</v>
      </c>
      <c r="E32" s="32">
        <v>33431472.120000005</v>
      </c>
      <c r="F32" s="31">
        <v>388.3</v>
      </c>
      <c r="G32" s="32">
        <f t="shared" si="7"/>
        <v>86097.018078805064</v>
      </c>
      <c r="H32" s="33">
        <f t="shared" si="0"/>
        <v>9.4329177582330281E-2</v>
      </c>
      <c r="I32" s="34">
        <f t="shared" si="1"/>
        <v>852183.55823496322</v>
      </c>
      <c r="J32" s="35">
        <f t="shared" si="2"/>
        <v>0.34432917758233028</v>
      </c>
      <c r="K32" s="25">
        <f t="shared" si="3"/>
        <v>284061</v>
      </c>
      <c r="L32" s="35">
        <f t="shared" si="4"/>
        <v>0.11477639252744343</v>
      </c>
      <c r="M32" s="25">
        <f t="shared" si="5"/>
        <v>586613</v>
      </c>
      <c r="N32" s="35">
        <f t="shared" si="6"/>
        <v>0.23702411449207675</v>
      </c>
      <c r="P32" s="36"/>
    </row>
    <row r="33" spans="1:16">
      <c r="A33" s="27">
        <v>26</v>
      </c>
      <c r="B33" s="28" t="s">
        <v>48</v>
      </c>
      <c r="C33" s="29" t="s">
        <v>22</v>
      </c>
      <c r="D33" s="30">
        <v>234154.66169906972</v>
      </c>
      <c r="E33" s="32">
        <v>3167455.4288759632</v>
      </c>
      <c r="F33" s="31">
        <v>52.482847955030046</v>
      </c>
      <c r="G33" s="32">
        <f t="shared" si="7"/>
        <v>60352.201762945464</v>
      </c>
      <c r="H33" s="33">
        <f t="shared" si="0"/>
        <v>0</v>
      </c>
      <c r="I33" s="34">
        <f t="shared" si="1"/>
        <v>58538.665424767431</v>
      </c>
      <c r="J33" s="35">
        <f t="shared" si="2"/>
        <v>0.25</v>
      </c>
      <c r="K33" s="25">
        <f t="shared" si="3"/>
        <v>19513</v>
      </c>
      <c r="L33" s="35">
        <f t="shared" si="4"/>
        <v>8.3333333333333329E-2</v>
      </c>
      <c r="M33" s="25">
        <f t="shared" si="5"/>
        <v>40296</v>
      </c>
      <c r="N33" s="35">
        <f t="shared" si="6"/>
        <v>0.17209122107826852</v>
      </c>
      <c r="P33" s="36"/>
    </row>
    <row r="34" spans="1:16">
      <c r="A34" s="27">
        <v>27</v>
      </c>
      <c r="B34" s="28" t="s">
        <v>49</v>
      </c>
      <c r="C34" s="29" t="s">
        <v>22</v>
      </c>
      <c r="D34" s="30">
        <v>1175717.0302300469</v>
      </c>
      <c r="E34" s="32">
        <v>15906842.225093897</v>
      </c>
      <c r="F34" s="31">
        <v>198.07734741784034</v>
      </c>
      <c r="G34" s="32">
        <f t="shared" si="7"/>
        <v>80306.215892212655</v>
      </c>
      <c r="H34" s="33">
        <f t="shared" si="0"/>
        <v>2.0725655232749007E-2</v>
      </c>
      <c r="I34" s="34">
        <f t="shared" si="1"/>
        <v>318296.7633773312</v>
      </c>
      <c r="J34" s="35">
        <f t="shared" si="2"/>
        <v>0.270725655232749</v>
      </c>
      <c r="K34" s="25">
        <f t="shared" si="3"/>
        <v>106099</v>
      </c>
      <c r="L34" s="35">
        <f t="shared" si="4"/>
        <v>9.0241885077583003E-2</v>
      </c>
      <c r="M34" s="25">
        <f t="shared" si="5"/>
        <v>219104</v>
      </c>
      <c r="N34" s="35">
        <f t="shared" si="6"/>
        <v>0.18635803434487247</v>
      </c>
      <c r="P34" s="36"/>
    </row>
    <row r="35" spans="1:16">
      <c r="A35" s="27">
        <v>28</v>
      </c>
      <c r="B35" s="28" t="s">
        <v>50</v>
      </c>
      <c r="C35" s="29" t="s">
        <v>22</v>
      </c>
      <c r="D35" s="30">
        <v>1363841.7540813973</v>
      </c>
      <c r="E35" s="32">
        <v>18415786.008071352</v>
      </c>
      <c r="F35" s="31">
        <v>233.69010896607568</v>
      </c>
      <c r="G35" s="32">
        <f t="shared" si="7"/>
        <v>78804.302370986246</v>
      </c>
      <c r="H35" s="33">
        <f t="shared" si="0"/>
        <v>1.6357050212435146E-3</v>
      </c>
      <c r="I35" s="34">
        <f t="shared" si="1"/>
        <v>343191.28132568183</v>
      </c>
      <c r="J35" s="35">
        <f t="shared" si="2"/>
        <v>0.25163570502124349</v>
      </c>
      <c r="K35" s="25">
        <f t="shared" si="3"/>
        <v>114397</v>
      </c>
      <c r="L35" s="35">
        <f t="shared" si="4"/>
        <v>8.3878568340414503E-2</v>
      </c>
      <c r="M35" s="25">
        <f t="shared" si="5"/>
        <v>236241</v>
      </c>
      <c r="N35" s="35">
        <f t="shared" si="6"/>
        <v>0.17321718297598715</v>
      </c>
      <c r="P35" s="36"/>
    </row>
    <row r="36" spans="1:16">
      <c r="A36" s="27">
        <v>29</v>
      </c>
      <c r="B36" s="28" t="s">
        <v>51</v>
      </c>
      <c r="C36" s="29" t="s">
        <v>22</v>
      </c>
      <c r="D36" s="30">
        <v>121666.3674990758</v>
      </c>
      <c r="E36" s="30">
        <v>1551216.5537707948</v>
      </c>
      <c r="F36" s="31">
        <v>20.812014787430684</v>
      </c>
      <c r="G36" s="32">
        <f t="shared" si="7"/>
        <v>74534.665173678644</v>
      </c>
      <c r="H36" s="33">
        <f t="shared" si="0"/>
        <v>0</v>
      </c>
      <c r="I36" s="34">
        <f t="shared" si="1"/>
        <v>30416.59187476895</v>
      </c>
      <c r="J36" s="35">
        <f t="shared" si="2"/>
        <v>0.25</v>
      </c>
      <c r="K36" s="25">
        <f t="shared" si="3"/>
        <v>10139</v>
      </c>
      <c r="L36" s="35">
        <f t="shared" si="4"/>
        <v>8.3333333333333329E-2</v>
      </c>
      <c r="M36" s="25">
        <f t="shared" si="5"/>
        <v>20938</v>
      </c>
      <c r="N36" s="35">
        <f t="shared" si="6"/>
        <v>0.17209122107826852</v>
      </c>
      <c r="P36" s="36"/>
    </row>
    <row r="37" spans="1:16">
      <c r="A37" s="27">
        <v>30</v>
      </c>
      <c r="B37" s="28" t="s">
        <v>52</v>
      </c>
      <c r="C37" s="29" t="s">
        <v>22</v>
      </c>
      <c r="D37" s="30">
        <v>414132.50338419527</v>
      </c>
      <c r="E37" s="32">
        <v>5691262.701048431</v>
      </c>
      <c r="F37" s="31">
        <v>69.713957063337716</v>
      </c>
      <c r="G37" s="32">
        <f t="shared" si="7"/>
        <v>81637.349833372791</v>
      </c>
      <c r="H37" s="33">
        <f t="shared" si="0"/>
        <v>3.764492541871961E-2</v>
      </c>
      <c r="I37" s="34">
        <f t="shared" si="1"/>
        <v>119123.11304941449</v>
      </c>
      <c r="J37" s="35">
        <f t="shared" si="2"/>
        <v>0.28764492541871961</v>
      </c>
      <c r="K37" s="25">
        <f t="shared" si="3"/>
        <v>39708</v>
      </c>
      <c r="L37" s="35">
        <f t="shared" si="4"/>
        <v>9.588164180623987E-2</v>
      </c>
      <c r="M37" s="25">
        <f t="shared" si="5"/>
        <v>82001</v>
      </c>
      <c r="N37" s="35">
        <f t="shared" si="6"/>
        <v>0.19800466580909976</v>
      </c>
      <c r="P37" s="36"/>
    </row>
    <row r="38" spans="1:16">
      <c r="A38" s="27">
        <v>31</v>
      </c>
      <c r="B38" s="28" t="s">
        <v>53</v>
      </c>
      <c r="C38" s="29" t="s">
        <v>22</v>
      </c>
      <c r="D38" s="30">
        <v>134320.38573846154</v>
      </c>
      <c r="E38" s="32">
        <v>1848674.316923077</v>
      </c>
      <c r="F38" s="31">
        <v>24.752307692307696</v>
      </c>
      <c r="G38" s="32">
        <f t="shared" si="7"/>
        <v>74686.947976878611</v>
      </c>
      <c r="H38" s="33">
        <f t="shared" si="0"/>
        <v>0</v>
      </c>
      <c r="I38" s="34">
        <f t="shared" si="1"/>
        <v>33580.096434615385</v>
      </c>
      <c r="J38" s="35">
        <f t="shared" si="2"/>
        <v>0.25</v>
      </c>
      <c r="K38" s="25">
        <f t="shared" si="3"/>
        <v>11193</v>
      </c>
      <c r="L38" s="35">
        <f t="shared" si="4"/>
        <v>8.3333333333333329E-2</v>
      </c>
      <c r="M38" s="25">
        <f t="shared" si="5"/>
        <v>23115</v>
      </c>
      <c r="N38" s="35">
        <f t="shared" si="6"/>
        <v>0.17209122107826852</v>
      </c>
      <c r="P38" s="36"/>
    </row>
    <row r="39" spans="1:16">
      <c r="A39" s="27">
        <v>32</v>
      </c>
      <c r="B39" s="28" t="s">
        <v>54</v>
      </c>
      <c r="C39" s="29" t="s">
        <v>22</v>
      </c>
      <c r="D39" s="30">
        <v>969402.89578807948</v>
      </c>
      <c r="E39" s="30">
        <v>13099230.807748344</v>
      </c>
      <c r="F39" s="31">
        <v>188.03650662251653</v>
      </c>
      <c r="G39" s="32">
        <f t="shared" si="7"/>
        <v>69663.232119308959</v>
      </c>
      <c r="H39" s="33">
        <f t="shared" si="0"/>
        <v>0</v>
      </c>
      <c r="I39" s="34">
        <f t="shared" si="1"/>
        <v>242350.72394701987</v>
      </c>
      <c r="J39" s="35">
        <f t="shared" si="2"/>
        <v>0.25</v>
      </c>
      <c r="K39" s="25">
        <f t="shared" si="3"/>
        <v>80784</v>
      </c>
      <c r="L39" s="35">
        <f t="shared" si="4"/>
        <v>8.3333333333333329E-2</v>
      </c>
      <c r="M39" s="25">
        <f t="shared" si="5"/>
        <v>166827</v>
      </c>
      <c r="N39" s="35">
        <f t="shared" si="6"/>
        <v>0.17209122107826852</v>
      </c>
      <c r="P39" s="36"/>
    </row>
    <row r="40" spans="1:16">
      <c r="A40" s="27">
        <v>33</v>
      </c>
      <c r="B40" s="28" t="s">
        <v>55</v>
      </c>
      <c r="C40" s="29" t="s">
        <v>22</v>
      </c>
      <c r="D40" s="30">
        <v>1038309.3693819701</v>
      </c>
      <c r="E40" s="30">
        <v>14068704.707923582</v>
      </c>
      <c r="F40" s="31">
        <v>192.95654925373137</v>
      </c>
      <c r="G40" s="32">
        <f t="shared" si="7"/>
        <v>72911.257805630157</v>
      </c>
      <c r="H40" s="33">
        <f t="shared" si="0"/>
        <v>0</v>
      </c>
      <c r="I40" s="34">
        <f t="shared" si="1"/>
        <v>259577.34234549254</v>
      </c>
      <c r="J40" s="35">
        <f t="shared" si="2"/>
        <v>0.25</v>
      </c>
      <c r="K40" s="25">
        <f t="shared" si="3"/>
        <v>86526</v>
      </c>
      <c r="L40" s="35">
        <f t="shared" si="4"/>
        <v>8.3333333333333329E-2</v>
      </c>
      <c r="M40" s="25">
        <f t="shared" si="5"/>
        <v>178684</v>
      </c>
      <c r="N40" s="35">
        <f t="shared" si="6"/>
        <v>0.17209122107826852</v>
      </c>
      <c r="P40" s="36"/>
    </row>
    <row r="41" spans="1:16">
      <c r="A41" s="27">
        <v>34</v>
      </c>
      <c r="B41" s="28" t="s">
        <v>56</v>
      </c>
      <c r="C41" s="29" t="s">
        <v>22</v>
      </c>
      <c r="D41" s="30">
        <v>5598791.9375839159</v>
      </c>
      <c r="E41" s="30">
        <v>75668628.375699311</v>
      </c>
      <c r="F41" s="31">
        <v>955.26241258741254</v>
      </c>
      <c r="G41" s="32">
        <f t="shared" si="7"/>
        <v>79212.400046961076</v>
      </c>
      <c r="H41" s="33">
        <f t="shared" si="0"/>
        <v>6.8227974907414356E-3</v>
      </c>
      <c r="I41" s="34">
        <f t="shared" si="1"/>
        <v>1437897.40797891</v>
      </c>
      <c r="J41" s="35">
        <f t="shared" si="2"/>
        <v>0.25682279749074144</v>
      </c>
      <c r="K41" s="25">
        <f t="shared" si="3"/>
        <v>479299</v>
      </c>
      <c r="L41" s="35">
        <f t="shared" si="4"/>
        <v>8.5607599163580475E-2</v>
      </c>
      <c r="M41" s="25">
        <f t="shared" si="5"/>
        <v>989798</v>
      </c>
      <c r="N41" s="35">
        <f t="shared" si="6"/>
        <v>0.1767877952836743</v>
      </c>
      <c r="P41" s="36"/>
    </row>
    <row r="42" spans="1:16">
      <c r="A42" s="27">
        <v>35</v>
      </c>
      <c r="B42" s="28" t="s">
        <v>57</v>
      </c>
      <c r="C42" s="29" t="s">
        <v>22</v>
      </c>
      <c r="D42" s="30">
        <v>3357255.9670000002</v>
      </c>
      <c r="E42" s="32">
        <v>45642350.049999997</v>
      </c>
      <c r="F42" s="31">
        <v>505.30000000000007</v>
      </c>
      <c r="G42" s="32">
        <f t="shared" si="7"/>
        <v>90327.231446665333</v>
      </c>
      <c r="H42" s="33">
        <f t="shared" si="0"/>
        <v>0.14809696210201173</v>
      </c>
      <c r="I42" s="34">
        <f t="shared" si="1"/>
        <v>1336513.4014615519</v>
      </c>
      <c r="J42" s="35">
        <f t="shared" si="2"/>
        <v>0.39809696210201173</v>
      </c>
      <c r="K42" s="25">
        <f t="shared" si="3"/>
        <v>445504</v>
      </c>
      <c r="L42" s="35">
        <f t="shared" si="4"/>
        <v>0.13269898736733723</v>
      </c>
      <c r="M42" s="25">
        <f t="shared" si="5"/>
        <v>920008</v>
      </c>
      <c r="N42" s="35">
        <f t="shared" si="6"/>
        <v>0.27403596926273754</v>
      </c>
      <c r="P42" s="36"/>
    </row>
    <row r="43" spans="1:16">
      <c r="A43" s="27">
        <v>36</v>
      </c>
      <c r="B43" s="28" t="s">
        <v>58</v>
      </c>
      <c r="C43" s="29" t="s">
        <v>22</v>
      </c>
      <c r="D43" s="30">
        <v>300742.17002272722</v>
      </c>
      <c r="E43" s="30">
        <v>4083072.5999999996</v>
      </c>
      <c r="F43" s="31">
        <v>67.943181818181813</v>
      </c>
      <c r="G43" s="32">
        <f t="shared" si="7"/>
        <v>60095.398695434022</v>
      </c>
      <c r="H43" s="33">
        <f t="shared" si="0"/>
        <v>0</v>
      </c>
      <c r="I43" s="34">
        <f t="shared" si="1"/>
        <v>75185.542505681806</v>
      </c>
      <c r="J43" s="35">
        <f t="shared" si="2"/>
        <v>0.25</v>
      </c>
      <c r="K43" s="25">
        <f t="shared" si="3"/>
        <v>25062</v>
      </c>
      <c r="L43" s="35">
        <f t="shared" si="4"/>
        <v>8.3333333333333329E-2</v>
      </c>
      <c r="M43" s="25">
        <f t="shared" si="5"/>
        <v>51755</v>
      </c>
      <c r="N43" s="35">
        <f t="shared" si="6"/>
        <v>0.17209122107826852</v>
      </c>
      <c r="P43" s="36"/>
    </row>
    <row r="44" spans="1:16">
      <c r="A44" s="27">
        <v>37</v>
      </c>
      <c r="B44" s="28" t="s">
        <v>59</v>
      </c>
      <c r="C44" s="29" t="s">
        <v>24</v>
      </c>
      <c r="D44" s="30">
        <v>689793.00100000005</v>
      </c>
      <c r="E44" s="30">
        <v>9429580.6199999992</v>
      </c>
      <c r="F44" s="31">
        <v>133.5</v>
      </c>
      <c r="G44" s="32">
        <f t="shared" si="7"/>
        <v>70633.562696629204</v>
      </c>
      <c r="H44" s="33">
        <f t="shared" si="0"/>
        <v>0</v>
      </c>
      <c r="I44" s="34">
        <f t="shared" si="1"/>
        <v>34489.650050000004</v>
      </c>
      <c r="J44" s="35">
        <f t="shared" si="2"/>
        <v>0.05</v>
      </c>
      <c r="K44" s="25">
        <f t="shared" si="3"/>
        <v>11497</v>
      </c>
      <c r="L44" s="35">
        <f t="shared" si="4"/>
        <v>1.6666666666666666E-2</v>
      </c>
      <c r="M44" s="25">
        <f t="shared" si="5"/>
        <v>23742</v>
      </c>
      <c r="N44" s="35">
        <f t="shared" si="6"/>
        <v>3.4418244215653704E-2</v>
      </c>
      <c r="P44" s="36"/>
    </row>
    <row r="45" spans="1:16">
      <c r="A45" s="27">
        <v>38</v>
      </c>
      <c r="B45" s="28" t="s">
        <v>60</v>
      </c>
      <c r="C45" s="29" t="s">
        <v>22</v>
      </c>
      <c r="D45" s="30">
        <v>737458.32820955198</v>
      </c>
      <c r="E45" s="32">
        <v>10168840.986053729</v>
      </c>
      <c r="F45" s="31">
        <v>122.22023880597013</v>
      </c>
      <c r="G45" s="32">
        <f t="shared" si="7"/>
        <v>83200.958248798721</v>
      </c>
      <c r="H45" s="33">
        <f t="shared" si="0"/>
        <v>5.7519043587919004E-2</v>
      </c>
      <c r="I45" s="34">
        <f t="shared" si="1"/>
        <v>226782.47977694709</v>
      </c>
      <c r="J45" s="35">
        <f t="shared" si="2"/>
        <v>0.30751904358791898</v>
      </c>
      <c r="K45" s="25">
        <f t="shared" si="3"/>
        <v>75594</v>
      </c>
      <c r="L45" s="35">
        <f t="shared" si="4"/>
        <v>0.10250634786263967</v>
      </c>
      <c r="M45" s="25">
        <f t="shared" si="5"/>
        <v>156109</v>
      </c>
      <c r="N45" s="35">
        <f t="shared" si="6"/>
        <v>0.21168531086346506</v>
      </c>
      <c r="P45" s="36"/>
    </row>
    <row r="46" spans="1:16">
      <c r="A46" s="27">
        <v>39</v>
      </c>
      <c r="B46" s="28" t="s">
        <v>61</v>
      </c>
      <c r="C46" s="29" t="s">
        <v>22</v>
      </c>
      <c r="D46" s="30">
        <v>119830.76140662374</v>
      </c>
      <c r="E46" s="30">
        <v>1555278.5688224472</v>
      </c>
      <c r="F46" s="31">
        <v>21.42447102115915</v>
      </c>
      <c r="G46" s="32">
        <f t="shared" si="7"/>
        <v>72593.557492571432</v>
      </c>
      <c r="H46" s="33">
        <f t="shared" si="0"/>
        <v>0</v>
      </c>
      <c r="I46" s="34">
        <f t="shared" si="1"/>
        <v>29957.690351655936</v>
      </c>
      <c r="J46" s="35">
        <f t="shared" si="2"/>
        <v>0.25</v>
      </c>
      <c r="K46" s="25">
        <f t="shared" si="3"/>
        <v>9986</v>
      </c>
      <c r="L46" s="35">
        <f t="shared" si="4"/>
        <v>8.3333333333333329E-2</v>
      </c>
      <c r="M46" s="25">
        <f t="shared" si="5"/>
        <v>20622</v>
      </c>
      <c r="N46" s="35">
        <f t="shared" si="6"/>
        <v>0.17209122107826852</v>
      </c>
      <c r="P46" s="36"/>
    </row>
    <row r="47" spans="1:16">
      <c r="A47" s="27">
        <v>40</v>
      </c>
      <c r="B47" s="28" t="s">
        <v>62</v>
      </c>
      <c r="C47" s="29" t="s">
        <v>22</v>
      </c>
      <c r="D47" s="30">
        <v>601823.625</v>
      </c>
      <c r="E47" s="32">
        <v>8142287.7000000002</v>
      </c>
      <c r="F47" s="31">
        <v>102.2</v>
      </c>
      <c r="G47" s="32">
        <f t="shared" si="7"/>
        <v>79670.134050880632</v>
      </c>
      <c r="H47" s="33">
        <f t="shared" si="0"/>
        <v>1.2640788487854328E-2</v>
      </c>
      <c r="I47" s="34">
        <f t="shared" si="1"/>
        <v>158063.43140061875</v>
      </c>
      <c r="J47" s="35">
        <f t="shared" si="2"/>
        <v>0.26264078848785433</v>
      </c>
      <c r="K47" s="25">
        <f t="shared" si="3"/>
        <v>52688</v>
      </c>
      <c r="L47" s="35">
        <f t="shared" si="4"/>
        <v>8.7546929495951442E-2</v>
      </c>
      <c r="M47" s="25">
        <f t="shared" si="5"/>
        <v>108806</v>
      </c>
      <c r="N47" s="35">
        <f t="shared" si="6"/>
        <v>0.18079269598333642</v>
      </c>
      <c r="P47" s="36"/>
    </row>
    <row r="48" spans="1:16">
      <c r="A48" s="27">
        <v>41</v>
      </c>
      <c r="B48" s="28" t="s">
        <v>63</v>
      </c>
      <c r="C48" s="29" t="s">
        <v>22</v>
      </c>
      <c r="D48" s="30">
        <v>698427.65113688738</v>
      </c>
      <c r="E48" s="32">
        <v>9417366.7528993972</v>
      </c>
      <c r="F48" s="31">
        <v>117.79635425623387</v>
      </c>
      <c r="G48" s="32">
        <f t="shared" si="7"/>
        <v>79946.164822847422</v>
      </c>
      <c r="H48" s="33">
        <f t="shared" si="0"/>
        <v>1.614925526654519E-2</v>
      </c>
      <c r="I48" s="34">
        <f t="shared" si="1"/>
        <v>185885.99920764501</v>
      </c>
      <c r="J48" s="35">
        <f t="shared" si="2"/>
        <v>0.2661492552665452</v>
      </c>
      <c r="K48" s="25">
        <f t="shared" si="3"/>
        <v>61962</v>
      </c>
      <c r="L48" s="35">
        <f t="shared" si="4"/>
        <v>8.8716418422181739E-2</v>
      </c>
      <c r="M48" s="25">
        <f t="shared" si="5"/>
        <v>127957</v>
      </c>
      <c r="N48" s="35">
        <f t="shared" si="6"/>
        <v>0.18320780131156625</v>
      </c>
      <c r="P48" s="36"/>
    </row>
    <row r="49" spans="1:16">
      <c r="A49" s="27">
        <v>42</v>
      </c>
      <c r="B49" s="28" t="s">
        <v>64</v>
      </c>
      <c r="C49" s="29" t="s">
        <v>22</v>
      </c>
      <c r="D49" s="30">
        <v>1160069.047</v>
      </c>
      <c r="E49" s="32">
        <v>15529645.6</v>
      </c>
      <c r="F49" s="31">
        <v>173</v>
      </c>
      <c r="G49" s="32">
        <f t="shared" si="7"/>
        <v>89766.737572254337</v>
      </c>
      <c r="H49" s="33">
        <f t="shared" si="0"/>
        <v>0.14097285009080707</v>
      </c>
      <c r="I49" s="34">
        <f t="shared" si="1"/>
        <v>453555.50160771643</v>
      </c>
      <c r="J49" s="35">
        <f t="shared" si="2"/>
        <v>0.39097285009080707</v>
      </c>
      <c r="K49" s="25">
        <f t="shared" si="3"/>
        <v>151185</v>
      </c>
      <c r="L49" s="35">
        <f t="shared" si="4"/>
        <v>0.13032428336360236</v>
      </c>
      <c r="M49" s="25">
        <f t="shared" si="5"/>
        <v>312211</v>
      </c>
      <c r="N49" s="35">
        <f t="shared" si="6"/>
        <v>0.26913198072231131</v>
      </c>
      <c r="P49" s="36"/>
    </row>
    <row r="50" spans="1:16">
      <c r="A50" s="27">
        <v>43</v>
      </c>
      <c r="B50" s="28" t="s">
        <v>65</v>
      </c>
      <c r="C50" s="29" t="s">
        <v>24</v>
      </c>
      <c r="D50" s="30">
        <v>3968275.1859999998</v>
      </c>
      <c r="E50" s="30">
        <v>54059917.909999996</v>
      </c>
      <c r="F50" s="31">
        <v>656.1</v>
      </c>
      <c r="G50" s="32">
        <f t="shared" si="7"/>
        <v>82395.851105014473</v>
      </c>
      <c r="H50" s="33">
        <f t="shared" si="0"/>
        <v>4.7285794421070476E-2</v>
      </c>
      <c r="I50" s="34">
        <f t="shared" si="1"/>
        <v>198413.75930000001</v>
      </c>
      <c r="J50" s="35">
        <f t="shared" si="2"/>
        <v>0.05</v>
      </c>
      <c r="K50" s="25">
        <f t="shared" si="3"/>
        <v>66138</v>
      </c>
      <c r="L50" s="35">
        <f t="shared" si="4"/>
        <v>1.6666666666666666E-2</v>
      </c>
      <c r="M50" s="25">
        <f t="shared" si="5"/>
        <v>136581</v>
      </c>
      <c r="N50" s="35">
        <f t="shared" si="6"/>
        <v>3.4418244215653704E-2</v>
      </c>
      <c r="P50" s="36"/>
    </row>
    <row r="51" spans="1:16">
      <c r="A51" s="27">
        <v>44</v>
      </c>
      <c r="B51" s="28" t="s">
        <v>66</v>
      </c>
      <c r="C51" s="29" t="s">
        <v>24</v>
      </c>
      <c r="D51" s="30">
        <v>1476871.412</v>
      </c>
      <c r="E51" s="30">
        <v>19982859.07</v>
      </c>
      <c r="F51" s="31">
        <v>277.7</v>
      </c>
      <c r="G51" s="32">
        <f t="shared" si="7"/>
        <v>71958.441015484335</v>
      </c>
      <c r="H51" s="33">
        <f t="shared" si="0"/>
        <v>0</v>
      </c>
      <c r="I51" s="34">
        <f t="shared" si="1"/>
        <v>73843.570600000006</v>
      </c>
      <c r="J51" s="35">
        <f t="shared" si="2"/>
        <v>0.05</v>
      </c>
      <c r="K51" s="25">
        <f t="shared" si="3"/>
        <v>24615</v>
      </c>
      <c r="L51" s="35">
        <f t="shared" si="4"/>
        <v>1.6666666666666666E-2</v>
      </c>
      <c r="M51" s="25">
        <f t="shared" si="5"/>
        <v>50832</v>
      </c>
      <c r="N51" s="35">
        <f t="shared" si="6"/>
        <v>3.4418244215653704E-2</v>
      </c>
      <c r="P51" s="36"/>
    </row>
    <row r="52" spans="1:16">
      <c r="A52" s="27">
        <v>45</v>
      </c>
      <c r="B52" s="28" t="s">
        <v>67</v>
      </c>
      <c r="C52" s="29" t="s">
        <v>22</v>
      </c>
      <c r="D52" s="30">
        <v>1569250.8596120172</v>
      </c>
      <c r="E52" s="30">
        <v>21476510.613017481</v>
      </c>
      <c r="F52" s="31">
        <v>283.13389667157173</v>
      </c>
      <c r="G52" s="32">
        <f t="shared" si="7"/>
        <v>75852.841590103562</v>
      </c>
      <c r="H52" s="33">
        <f t="shared" si="0"/>
        <v>0</v>
      </c>
      <c r="I52" s="34">
        <f t="shared" si="1"/>
        <v>392312.71490300429</v>
      </c>
      <c r="J52" s="35">
        <f t="shared" si="2"/>
        <v>0.25</v>
      </c>
      <c r="K52" s="25">
        <f t="shared" si="3"/>
        <v>130771</v>
      </c>
      <c r="L52" s="35">
        <f t="shared" si="4"/>
        <v>8.3333333333333329E-2</v>
      </c>
      <c r="M52" s="25">
        <f t="shared" si="5"/>
        <v>270054</v>
      </c>
      <c r="N52" s="35">
        <f t="shared" si="6"/>
        <v>0.17209122107826852</v>
      </c>
      <c r="P52" s="36"/>
    </row>
    <row r="53" spans="1:16">
      <c r="A53" s="27">
        <v>46</v>
      </c>
      <c r="B53" s="28" t="s">
        <v>68</v>
      </c>
      <c r="C53" s="29" t="s">
        <v>22</v>
      </c>
      <c r="D53" s="30">
        <v>845694.71066336636</v>
      </c>
      <c r="E53" s="32">
        <v>11676333.519933993</v>
      </c>
      <c r="F53" s="31">
        <v>131.36171617161719</v>
      </c>
      <c r="G53" s="32">
        <f t="shared" si="7"/>
        <v>88886.883182003163</v>
      </c>
      <c r="H53" s="33">
        <f t="shared" si="0"/>
        <v>0.12978953209953276</v>
      </c>
      <c r="I53" s="34">
        <f t="shared" si="1"/>
        <v>321185.99846188963</v>
      </c>
      <c r="J53" s="35">
        <f t="shared" si="2"/>
        <v>0.37978953209953276</v>
      </c>
      <c r="K53" s="25">
        <f t="shared" si="3"/>
        <v>107062</v>
      </c>
      <c r="L53" s="35">
        <f t="shared" si="4"/>
        <v>0.12659651069984426</v>
      </c>
      <c r="M53" s="25">
        <f t="shared" si="5"/>
        <v>221093</v>
      </c>
      <c r="N53" s="35">
        <f t="shared" si="6"/>
        <v>0.26143377732701145</v>
      </c>
      <c r="P53" s="36"/>
    </row>
    <row r="54" spans="1:16">
      <c r="A54" s="27">
        <v>47</v>
      </c>
      <c r="B54" s="28" t="s">
        <v>69</v>
      </c>
      <c r="C54" s="29" t="s">
        <v>22</v>
      </c>
      <c r="D54" s="30">
        <v>792055.59399999992</v>
      </c>
      <c r="E54" s="30">
        <v>10902779</v>
      </c>
      <c r="F54" s="31">
        <v>135</v>
      </c>
      <c r="G54" s="32">
        <f t="shared" si="7"/>
        <v>80761.325925925921</v>
      </c>
      <c r="H54" s="33">
        <f t="shared" si="0"/>
        <v>2.6510294469000453E-2</v>
      </c>
      <c r="I54" s="34">
        <f t="shared" si="1"/>
        <v>219011.52553275903</v>
      </c>
      <c r="J54" s="35">
        <f t="shared" si="2"/>
        <v>0.27651029446900044</v>
      </c>
      <c r="K54" s="25">
        <f t="shared" si="3"/>
        <v>73004</v>
      </c>
      <c r="L54" s="35">
        <f t="shared" si="4"/>
        <v>9.217009815633348E-2</v>
      </c>
      <c r="M54" s="25">
        <f t="shared" si="5"/>
        <v>150760</v>
      </c>
      <c r="N54" s="35">
        <f t="shared" si="6"/>
        <v>0.19033997686352755</v>
      </c>
      <c r="P54" s="36"/>
    </row>
    <row r="55" spans="1:16">
      <c r="A55" s="27">
        <v>48</v>
      </c>
      <c r="B55" s="28" t="s">
        <v>70</v>
      </c>
      <c r="C55" s="29" t="s">
        <v>22</v>
      </c>
      <c r="D55" s="30">
        <v>1392379.7410000002</v>
      </c>
      <c r="E55" s="32">
        <v>18954802.690000001</v>
      </c>
      <c r="F55" s="31">
        <v>247.79999999999998</v>
      </c>
      <c r="G55" s="32">
        <f t="shared" si="7"/>
        <v>76492.343381759492</v>
      </c>
      <c r="H55" s="33">
        <f t="shared" si="0"/>
        <v>0</v>
      </c>
      <c r="I55" s="34">
        <f t="shared" si="1"/>
        <v>348094.93525000004</v>
      </c>
      <c r="J55" s="35">
        <f t="shared" si="2"/>
        <v>0.25</v>
      </c>
      <c r="K55" s="25">
        <f t="shared" si="3"/>
        <v>116032</v>
      </c>
      <c r="L55" s="35">
        <f t="shared" si="4"/>
        <v>8.3333333333333329E-2</v>
      </c>
      <c r="M55" s="25">
        <f t="shared" si="5"/>
        <v>239617</v>
      </c>
      <c r="N55" s="35">
        <f t="shared" si="6"/>
        <v>0.17209122107826852</v>
      </c>
      <c r="P55" s="36"/>
    </row>
    <row r="56" spans="1:16">
      <c r="A56" s="27">
        <v>49</v>
      </c>
      <c r="B56" s="28" t="s">
        <v>71</v>
      </c>
      <c r="C56" s="29" t="s">
        <v>24</v>
      </c>
      <c r="D56" s="30">
        <v>2763562.0420000004</v>
      </c>
      <c r="E56" s="30">
        <v>37388448.920000002</v>
      </c>
      <c r="F56" s="31">
        <v>507.2999999999999</v>
      </c>
      <c r="G56" s="32">
        <f t="shared" si="7"/>
        <v>73700.865207963754</v>
      </c>
      <c r="H56" s="33">
        <f t="shared" si="0"/>
        <v>0</v>
      </c>
      <c r="I56" s="34">
        <f t="shared" si="1"/>
        <v>138178.10210000002</v>
      </c>
      <c r="J56" s="35">
        <f t="shared" si="2"/>
        <v>0.05</v>
      </c>
      <c r="K56" s="25">
        <f t="shared" si="3"/>
        <v>46059</v>
      </c>
      <c r="L56" s="35">
        <f t="shared" si="4"/>
        <v>1.6666666666666666E-2</v>
      </c>
      <c r="M56" s="25">
        <f t="shared" si="5"/>
        <v>95116</v>
      </c>
      <c r="N56" s="35">
        <f t="shared" si="6"/>
        <v>3.4418244215653704E-2</v>
      </c>
      <c r="P56" s="36"/>
    </row>
    <row r="57" spans="1:16">
      <c r="A57" s="27">
        <v>50</v>
      </c>
      <c r="B57" s="28" t="s">
        <v>72</v>
      </c>
      <c r="C57" s="29" t="s">
        <v>22</v>
      </c>
      <c r="D57" s="30">
        <v>383333.85766017315</v>
      </c>
      <c r="E57" s="32">
        <v>5192637.4190476192</v>
      </c>
      <c r="F57" s="31">
        <v>86.630519480519482</v>
      </c>
      <c r="G57" s="32">
        <f t="shared" si="7"/>
        <v>59940.047112556938</v>
      </c>
      <c r="H57" s="33">
        <f t="shared" si="0"/>
        <v>0</v>
      </c>
      <c r="I57" s="34">
        <f t="shared" si="1"/>
        <v>95833.464415043287</v>
      </c>
      <c r="J57" s="35">
        <f t="shared" si="2"/>
        <v>0.25</v>
      </c>
      <c r="K57" s="25">
        <f t="shared" si="3"/>
        <v>31944</v>
      </c>
      <c r="L57" s="35">
        <f t="shared" si="4"/>
        <v>8.3333333333333329E-2</v>
      </c>
      <c r="M57" s="25">
        <f t="shared" si="5"/>
        <v>65967</v>
      </c>
      <c r="N57" s="35">
        <f t="shared" si="6"/>
        <v>0.17209122107826852</v>
      </c>
      <c r="P57" s="36"/>
    </row>
    <row r="58" spans="1:16">
      <c r="A58" s="27">
        <v>51</v>
      </c>
      <c r="B58" s="28" t="s">
        <v>73</v>
      </c>
      <c r="C58" s="29" t="s">
        <v>22</v>
      </c>
      <c r="D58" s="30">
        <v>6349470.3380000005</v>
      </c>
      <c r="E58" s="32">
        <v>86565225.260000005</v>
      </c>
      <c r="F58" s="31">
        <v>1021.4999999999999</v>
      </c>
      <c r="G58" s="32">
        <f t="shared" si="7"/>
        <v>84743.245482134138</v>
      </c>
      <c r="H58" s="33">
        <f t="shared" si="0"/>
        <v>7.7122160598392581E-2</v>
      </c>
      <c r="I58" s="34">
        <f t="shared" si="1"/>
        <v>2077052.4556219664</v>
      </c>
      <c r="J58" s="35">
        <f t="shared" si="2"/>
        <v>0.32712216059839261</v>
      </c>
      <c r="K58" s="25">
        <f t="shared" si="3"/>
        <v>692351</v>
      </c>
      <c r="L58" s="35">
        <f t="shared" si="4"/>
        <v>0.1090407201994642</v>
      </c>
      <c r="M58" s="25">
        <f t="shared" si="5"/>
        <v>1429770</v>
      </c>
      <c r="N58" s="35">
        <f t="shared" si="6"/>
        <v>0.22517940823655538</v>
      </c>
      <c r="P58" s="36"/>
    </row>
    <row r="59" spans="1:16">
      <c r="A59" s="27">
        <v>52</v>
      </c>
      <c r="B59" s="28" t="s">
        <v>74</v>
      </c>
      <c r="C59" s="29" t="s">
        <v>22</v>
      </c>
      <c r="D59" s="30">
        <v>2429301.8990000002</v>
      </c>
      <c r="E59" s="32">
        <v>33031857.269999996</v>
      </c>
      <c r="F59" s="31">
        <v>393.8</v>
      </c>
      <c r="G59" s="32">
        <f t="shared" si="7"/>
        <v>83879.779761300146</v>
      </c>
      <c r="H59" s="33">
        <f t="shared" si="0"/>
        <v>6.6147149462862764E-2</v>
      </c>
      <c r="I59" s="34">
        <f t="shared" si="1"/>
        <v>768016.8705535694</v>
      </c>
      <c r="J59" s="35">
        <f t="shared" si="2"/>
        <v>0.31614714946286276</v>
      </c>
      <c r="K59" s="25">
        <f t="shared" si="3"/>
        <v>256006</v>
      </c>
      <c r="L59" s="35">
        <f t="shared" si="4"/>
        <v>0.10538238315428759</v>
      </c>
      <c r="M59" s="25">
        <f t="shared" si="5"/>
        <v>528677</v>
      </c>
      <c r="N59" s="35">
        <f t="shared" si="6"/>
        <v>0.21762459596591169</v>
      </c>
      <c r="P59" s="36"/>
    </row>
    <row r="60" spans="1:16">
      <c r="A60" s="27">
        <v>53</v>
      </c>
      <c r="B60" s="28" t="s">
        <v>75</v>
      </c>
      <c r="C60" s="29" t="s">
        <v>22</v>
      </c>
      <c r="D60" s="30">
        <v>131151.12117368873</v>
      </c>
      <c r="E60" s="30">
        <v>1775673.9558899396</v>
      </c>
      <c r="F60" s="31">
        <v>23.747635425623386</v>
      </c>
      <c r="G60" s="32">
        <f t="shared" si="7"/>
        <v>74772.663638503174</v>
      </c>
      <c r="H60" s="33">
        <f t="shared" si="0"/>
        <v>0</v>
      </c>
      <c r="I60" s="34">
        <f t="shared" si="1"/>
        <v>32787.780293422184</v>
      </c>
      <c r="J60" s="35">
        <f t="shared" si="2"/>
        <v>0.25</v>
      </c>
      <c r="K60" s="25">
        <f t="shared" si="3"/>
        <v>10929</v>
      </c>
      <c r="L60" s="35">
        <f t="shared" si="4"/>
        <v>8.3333333333333329E-2</v>
      </c>
      <c r="M60" s="25">
        <f t="shared" si="5"/>
        <v>22569</v>
      </c>
      <c r="N60" s="35">
        <f t="shared" si="6"/>
        <v>0.17209122107826852</v>
      </c>
      <c r="P60" s="36"/>
    </row>
    <row r="61" spans="1:16">
      <c r="A61" s="27">
        <v>54</v>
      </c>
      <c r="B61" s="28" t="s">
        <v>76</v>
      </c>
      <c r="C61" s="29" t="s">
        <v>22</v>
      </c>
      <c r="D61" s="30">
        <v>3483987.063099477</v>
      </c>
      <c r="E61" s="32">
        <v>48205891.700443476</v>
      </c>
      <c r="F61" s="31">
        <v>518.8716686171266</v>
      </c>
      <c r="G61" s="32">
        <f t="shared" si="7"/>
        <v>92905.229975110502</v>
      </c>
      <c r="H61" s="33">
        <f t="shared" si="0"/>
        <v>0.1808644036742578</v>
      </c>
      <c r="I61" s="34">
        <f t="shared" si="1"/>
        <v>1501126.0083511849</v>
      </c>
      <c r="J61" s="35">
        <f t="shared" si="2"/>
        <v>0.43086440367425782</v>
      </c>
      <c r="K61" s="25">
        <f t="shared" si="3"/>
        <v>500375</v>
      </c>
      <c r="L61" s="35">
        <f t="shared" si="4"/>
        <v>0.14362146789141927</v>
      </c>
      <c r="M61" s="25">
        <f t="shared" si="5"/>
        <v>1033322</v>
      </c>
      <c r="N61" s="35">
        <f t="shared" si="6"/>
        <v>0.29659192538985218</v>
      </c>
      <c r="P61" s="36"/>
    </row>
    <row r="62" spans="1:16">
      <c r="A62" s="27">
        <v>55</v>
      </c>
      <c r="B62" s="28" t="s">
        <v>77</v>
      </c>
      <c r="C62" s="29" t="s">
        <v>22</v>
      </c>
      <c r="D62" s="30">
        <v>228922.76520175824</v>
      </c>
      <c r="E62" s="32">
        <v>3157723.0664919624</v>
      </c>
      <c r="F62" s="31">
        <v>37.629802200808875</v>
      </c>
      <c r="G62" s="32">
        <f t="shared" si="7"/>
        <v>83915.484052799118</v>
      </c>
      <c r="H62" s="33">
        <f t="shared" si="0"/>
        <v>6.6600965969219203E-2</v>
      </c>
      <c r="I62" s="34">
        <f t="shared" si="1"/>
        <v>72477.168595221417</v>
      </c>
      <c r="J62" s="35">
        <f t="shared" si="2"/>
        <v>0.31660096596921922</v>
      </c>
      <c r="K62" s="25">
        <f t="shared" si="3"/>
        <v>24159</v>
      </c>
      <c r="L62" s="35">
        <f t="shared" si="4"/>
        <v>0.10553365532307307</v>
      </c>
      <c r="M62" s="25">
        <f t="shared" si="5"/>
        <v>49891</v>
      </c>
      <c r="N62" s="35">
        <f t="shared" si="6"/>
        <v>0.21793698731280911</v>
      </c>
      <c r="P62" s="36"/>
    </row>
    <row r="63" spans="1:16">
      <c r="A63" s="27">
        <v>56</v>
      </c>
      <c r="B63" s="28" t="s">
        <v>78</v>
      </c>
      <c r="C63" s="29" t="s">
        <v>22</v>
      </c>
      <c r="D63" s="30">
        <v>1030403.343</v>
      </c>
      <c r="E63" s="32">
        <v>14009135.369999999</v>
      </c>
      <c r="F63" s="31">
        <v>182.7</v>
      </c>
      <c r="G63" s="32">
        <f t="shared" si="7"/>
        <v>76678.354515599349</v>
      </c>
      <c r="H63" s="33">
        <f t="shared" si="0"/>
        <v>0</v>
      </c>
      <c r="I63" s="34">
        <f t="shared" si="1"/>
        <v>257600.83575</v>
      </c>
      <c r="J63" s="35">
        <f t="shared" si="2"/>
        <v>0.25</v>
      </c>
      <c r="K63" s="25">
        <f t="shared" si="3"/>
        <v>85867</v>
      </c>
      <c r="L63" s="35">
        <f t="shared" si="4"/>
        <v>8.3333333333333329E-2</v>
      </c>
      <c r="M63" s="25">
        <f t="shared" si="5"/>
        <v>177323</v>
      </c>
      <c r="N63" s="35">
        <f t="shared" si="6"/>
        <v>0.17209122107826852</v>
      </c>
      <c r="P63" s="36"/>
    </row>
    <row r="64" spans="1:16">
      <c r="A64" s="27">
        <v>57</v>
      </c>
      <c r="B64" s="28" t="s">
        <v>79</v>
      </c>
      <c r="C64" s="29" t="s">
        <v>22</v>
      </c>
      <c r="D64" s="30">
        <v>7171316.7660000008</v>
      </c>
      <c r="E64" s="32">
        <v>97805233.459999993</v>
      </c>
      <c r="F64" s="31">
        <v>954.19999999999982</v>
      </c>
      <c r="G64" s="32">
        <f t="shared" si="7"/>
        <v>102499.72066652695</v>
      </c>
      <c r="H64" s="33">
        <f t="shared" si="0"/>
        <v>0.30281440080480654</v>
      </c>
      <c r="I64" s="34">
        <f t="shared" si="1"/>
        <v>3964407.1809777538</v>
      </c>
      <c r="J64" s="35">
        <f t="shared" si="2"/>
        <v>0.55281440080480659</v>
      </c>
      <c r="K64" s="25">
        <f t="shared" si="3"/>
        <v>1321469</v>
      </c>
      <c r="L64" s="35">
        <f t="shared" si="4"/>
        <v>0.18427146693493554</v>
      </c>
      <c r="M64" s="25">
        <f t="shared" si="5"/>
        <v>2728959</v>
      </c>
      <c r="N64" s="35">
        <f t="shared" si="6"/>
        <v>0.38053802105660212</v>
      </c>
      <c r="P64" s="36"/>
    </row>
    <row r="65" spans="1:16">
      <c r="A65" s="27">
        <v>58</v>
      </c>
      <c r="B65" s="28" t="s">
        <v>80</v>
      </c>
      <c r="C65" s="29" t="s">
        <v>24</v>
      </c>
      <c r="D65" s="30">
        <v>928742.05213688745</v>
      </c>
      <c r="E65" s="30">
        <v>12529262.332899399</v>
      </c>
      <c r="F65" s="31">
        <v>177.99635425623384</v>
      </c>
      <c r="G65" s="32">
        <f t="shared" si="7"/>
        <v>70390.555948482841</v>
      </c>
      <c r="H65" s="33">
        <f t="shared" si="0"/>
        <v>0</v>
      </c>
      <c r="I65" s="34">
        <f t="shared" si="1"/>
        <v>46437.102606844375</v>
      </c>
      <c r="J65" s="35">
        <f t="shared" si="2"/>
        <v>0.05</v>
      </c>
      <c r="K65" s="25">
        <f t="shared" si="3"/>
        <v>15479</v>
      </c>
      <c r="L65" s="35">
        <f t="shared" si="4"/>
        <v>1.6666666666666666E-2</v>
      </c>
      <c r="M65" s="25">
        <f t="shared" si="5"/>
        <v>31966</v>
      </c>
      <c r="N65" s="35">
        <f t="shared" si="6"/>
        <v>3.4418244215653704E-2</v>
      </c>
      <c r="P65" s="36"/>
    </row>
    <row r="66" spans="1:16">
      <c r="A66" s="27">
        <v>59</v>
      </c>
      <c r="B66" s="28" t="s">
        <v>81</v>
      </c>
      <c r="C66" s="29" t="s">
        <v>22</v>
      </c>
      <c r="D66" s="30">
        <v>2705039.348136887</v>
      </c>
      <c r="E66" s="30">
        <v>36455703.062899388</v>
      </c>
      <c r="F66" s="31">
        <v>433.1963542562338</v>
      </c>
      <c r="G66" s="32">
        <f t="shared" si="7"/>
        <v>84155.147439989756</v>
      </c>
      <c r="H66" s="33">
        <f t="shared" si="0"/>
        <v>6.9647188048140324E-2</v>
      </c>
      <c r="I66" s="34">
        <f t="shared" si="1"/>
        <v>864658.22119153035</v>
      </c>
      <c r="J66" s="35">
        <f t="shared" si="2"/>
        <v>0.3196471880481403</v>
      </c>
      <c r="K66" s="25">
        <f t="shared" si="3"/>
        <v>288219</v>
      </c>
      <c r="L66" s="35">
        <f t="shared" si="4"/>
        <v>0.10654906268271343</v>
      </c>
      <c r="M66" s="25">
        <f t="shared" si="5"/>
        <v>595200</v>
      </c>
      <c r="N66" s="35">
        <f t="shared" si="6"/>
        <v>0.22003389962175754</v>
      </c>
      <c r="P66" s="36"/>
    </row>
    <row r="67" spans="1:16">
      <c r="A67" s="27">
        <v>60</v>
      </c>
      <c r="B67" s="28" t="s">
        <v>82</v>
      </c>
      <c r="C67" s="29" t="s">
        <v>22</v>
      </c>
      <c r="D67" s="30">
        <v>1947361.2390000001</v>
      </c>
      <c r="E67" s="32">
        <v>26636077.52</v>
      </c>
      <c r="F67" s="31">
        <v>336.59999999999997</v>
      </c>
      <c r="G67" s="32">
        <f t="shared" si="7"/>
        <v>79132.731788472971</v>
      </c>
      <c r="H67" s="33">
        <f t="shared" si="0"/>
        <v>5.8101805414423821E-3</v>
      </c>
      <c r="I67" s="34">
        <f t="shared" si="1"/>
        <v>498154.83012799697</v>
      </c>
      <c r="J67" s="35">
        <f t="shared" si="2"/>
        <v>0.25581018054144239</v>
      </c>
      <c r="K67" s="25">
        <f t="shared" si="3"/>
        <v>166052</v>
      </c>
      <c r="L67" s="35">
        <f t="shared" si="4"/>
        <v>8.5270060180480792E-2</v>
      </c>
      <c r="M67" s="25">
        <f t="shared" si="5"/>
        <v>342913</v>
      </c>
      <c r="N67" s="35">
        <f t="shared" si="6"/>
        <v>0.1760907453345166</v>
      </c>
      <c r="P67" s="36"/>
    </row>
    <row r="68" spans="1:16">
      <c r="A68" s="27">
        <v>61</v>
      </c>
      <c r="B68" s="28" t="s">
        <v>83</v>
      </c>
      <c r="C68" s="29" t="s">
        <v>22</v>
      </c>
      <c r="D68" s="30">
        <v>695984.47978412395</v>
      </c>
      <c r="E68" s="32">
        <v>9578052.0927589536</v>
      </c>
      <c r="F68" s="31">
        <v>122.95605033881897</v>
      </c>
      <c r="G68" s="32">
        <f t="shared" si="7"/>
        <v>77898.176351351343</v>
      </c>
      <c r="H68" s="33">
        <f t="shared" si="0"/>
        <v>0</v>
      </c>
      <c r="I68" s="34">
        <f t="shared" si="1"/>
        <v>173996.11994603099</v>
      </c>
      <c r="J68" s="35">
        <f t="shared" si="2"/>
        <v>0.25</v>
      </c>
      <c r="K68" s="25">
        <f t="shared" si="3"/>
        <v>57999</v>
      </c>
      <c r="L68" s="35">
        <f t="shared" si="4"/>
        <v>8.3333333333333329E-2</v>
      </c>
      <c r="M68" s="25">
        <f t="shared" si="5"/>
        <v>119773</v>
      </c>
      <c r="N68" s="35">
        <f t="shared" si="6"/>
        <v>0.17209122107826852</v>
      </c>
      <c r="P68" s="36"/>
    </row>
    <row r="69" spans="1:16">
      <c r="A69" s="27">
        <v>62</v>
      </c>
      <c r="B69" s="28" t="s">
        <v>84</v>
      </c>
      <c r="C69" s="29" t="s">
        <v>22</v>
      </c>
      <c r="D69" s="30">
        <v>3446274.3080057758</v>
      </c>
      <c r="E69" s="30">
        <v>46665030.009984665</v>
      </c>
      <c r="F69" s="31">
        <v>581.63645306859212</v>
      </c>
      <c r="G69" s="32">
        <f t="shared" si="7"/>
        <v>80230.580053553625</v>
      </c>
      <c r="H69" s="33">
        <f t="shared" si="0"/>
        <v>1.9764292029208964E-2</v>
      </c>
      <c r="I69" s="34">
        <f t="shared" si="1"/>
        <v>929681.74883763026</v>
      </c>
      <c r="J69" s="35">
        <f t="shared" si="2"/>
        <v>0.26976429202920899</v>
      </c>
      <c r="K69" s="25">
        <f t="shared" si="3"/>
        <v>309894</v>
      </c>
      <c r="L69" s="35">
        <f t="shared" si="4"/>
        <v>8.9921430676403E-2</v>
      </c>
      <c r="M69" s="25">
        <f t="shared" si="5"/>
        <v>639960</v>
      </c>
      <c r="N69" s="35">
        <f t="shared" si="6"/>
        <v>0.1856962656744848</v>
      </c>
      <c r="P69" s="36"/>
    </row>
    <row r="70" spans="1:16">
      <c r="A70" s="27">
        <v>63</v>
      </c>
      <c r="B70" s="28" t="s">
        <v>85</v>
      </c>
      <c r="C70" s="29" t="s">
        <v>22</v>
      </c>
      <c r="D70" s="30">
        <v>118330.69840425531</v>
      </c>
      <c r="E70" s="30">
        <v>1613240.4702127662</v>
      </c>
      <c r="F70" s="31">
        <v>24.834042553191491</v>
      </c>
      <c r="G70" s="32">
        <f t="shared" si="7"/>
        <v>64960.848269362585</v>
      </c>
      <c r="H70" s="33">
        <f t="shared" si="0"/>
        <v>0</v>
      </c>
      <c r="I70" s="34">
        <f t="shared" si="1"/>
        <v>29582.674601063827</v>
      </c>
      <c r="J70" s="35">
        <f t="shared" si="2"/>
        <v>0.25</v>
      </c>
      <c r="K70" s="25">
        <f t="shared" si="3"/>
        <v>9861</v>
      </c>
      <c r="L70" s="35">
        <f t="shared" si="4"/>
        <v>8.3333333333333329E-2</v>
      </c>
      <c r="M70" s="25">
        <f t="shared" si="5"/>
        <v>20364</v>
      </c>
      <c r="N70" s="35">
        <f t="shared" si="6"/>
        <v>0.17209122107826852</v>
      </c>
      <c r="P70" s="36"/>
    </row>
    <row r="71" spans="1:16">
      <c r="A71" s="27">
        <v>64</v>
      </c>
      <c r="B71" s="28" t="s">
        <v>86</v>
      </c>
      <c r="C71" s="29" t="s">
        <v>24</v>
      </c>
      <c r="D71" s="30">
        <v>10193962.014961245</v>
      </c>
      <c r="E71" s="30">
        <v>140010689.00930154</v>
      </c>
      <c r="F71" s="31">
        <v>1749.4512137989782</v>
      </c>
      <c r="G71" s="32">
        <f t="shared" si="7"/>
        <v>80031.205160196914</v>
      </c>
      <c r="H71" s="33">
        <f t="shared" si="0"/>
        <v>1.7230153589270061E-2</v>
      </c>
      <c r="I71" s="34">
        <f t="shared" si="1"/>
        <v>509698.10074806225</v>
      </c>
      <c r="J71" s="35">
        <f t="shared" si="2"/>
        <v>0.05</v>
      </c>
      <c r="K71" s="25">
        <f t="shared" si="3"/>
        <v>169899</v>
      </c>
      <c r="L71" s="35">
        <f t="shared" si="4"/>
        <v>1.6666666666666666E-2</v>
      </c>
      <c r="M71" s="25">
        <f t="shared" si="5"/>
        <v>350858</v>
      </c>
      <c r="N71" s="35">
        <f t="shared" si="6"/>
        <v>3.4418244215653704E-2</v>
      </c>
      <c r="P71" s="36"/>
    </row>
    <row r="72" spans="1:16">
      <c r="A72" s="27">
        <v>65</v>
      </c>
      <c r="B72" s="28" t="s">
        <v>87</v>
      </c>
      <c r="C72" s="29" t="s">
        <v>22</v>
      </c>
      <c r="D72" s="30">
        <v>139845.09073329909</v>
      </c>
      <c r="E72" s="32">
        <v>1927921.8909294696</v>
      </c>
      <c r="F72" s="31">
        <v>24.39180019176213</v>
      </c>
      <c r="G72" s="32">
        <f t="shared" si="7"/>
        <v>79039.754170362095</v>
      </c>
      <c r="H72" s="33">
        <f t="shared" ref="H72:H135" si="8">MAX((G72-$G$7)/$G$7,0)</f>
        <v>4.6283960542292746E-3</v>
      </c>
      <c r="I72" s="34">
        <f t="shared" ref="I72:I135" si="9">J72*D72</f>
        <v>35608.531149478105</v>
      </c>
      <c r="J72" s="35">
        <f t="shared" ref="J72:J135" si="10">IF(C72="Yes",$C$2,MIN((H72+$C$3),1))</f>
        <v>0.25462839605422927</v>
      </c>
      <c r="K72" s="25">
        <f t="shared" ref="K72:K135" si="11">ROUND(I72/3,0)</f>
        <v>11870</v>
      </c>
      <c r="L72" s="35">
        <f t="shared" ref="L72:L135" si="12">J72/3</f>
        <v>8.4876132018076422E-2</v>
      </c>
      <c r="M72" s="25">
        <f t="shared" ref="M72:M135" si="13">ROUND(K72*(2*(310.9/301.1)),0)</f>
        <v>24513</v>
      </c>
      <c r="N72" s="35">
        <f t="shared" ref="N72:N135" si="14">(L72*(2*(310.9/301.1)))</f>
        <v>0.17527724639269315</v>
      </c>
      <c r="P72" s="36"/>
    </row>
    <row r="73" spans="1:16">
      <c r="A73" s="27">
        <v>66</v>
      </c>
      <c r="B73" s="28" t="s">
        <v>88</v>
      </c>
      <c r="C73" s="29" t="s">
        <v>22</v>
      </c>
      <c r="D73" s="30">
        <v>440563.12152522925</v>
      </c>
      <c r="E73" s="30">
        <v>5950488.2479275679</v>
      </c>
      <c r="F73" s="31">
        <v>79.879862796202829</v>
      </c>
      <c r="G73" s="32">
        <f t="shared" ref="G73:G136" si="15">E73/F73</f>
        <v>74492.970313544793</v>
      </c>
      <c r="H73" s="33">
        <f t="shared" si="8"/>
        <v>0</v>
      </c>
      <c r="I73" s="34">
        <f t="shared" si="9"/>
        <v>110140.78038130731</v>
      </c>
      <c r="J73" s="35">
        <f t="shared" si="10"/>
        <v>0.25</v>
      </c>
      <c r="K73" s="25">
        <f t="shared" si="11"/>
        <v>36714</v>
      </c>
      <c r="L73" s="35">
        <f t="shared" si="12"/>
        <v>8.3333333333333329E-2</v>
      </c>
      <c r="M73" s="25">
        <f t="shared" si="13"/>
        <v>75818</v>
      </c>
      <c r="N73" s="35">
        <f t="shared" si="14"/>
        <v>0.17209122107826852</v>
      </c>
      <c r="P73" s="36"/>
    </row>
    <row r="74" spans="1:16">
      <c r="A74" s="27">
        <v>67</v>
      </c>
      <c r="B74" s="28" t="s">
        <v>89</v>
      </c>
      <c r="C74" s="29" t="s">
        <v>22</v>
      </c>
      <c r="D74" s="30">
        <v>852471.2411127321</v>
      </c>
      <c r="E74" s="30">
        <v>11766003.738196287</v>
      </c>
      <c r="F74" s="31">
        <v>163.82917771883288</v>
      </c>
      <c r="G74" s="32">
        <f t="shared" si="15"/>
        <v>71818.731571670054</v>
      </c>
      <c r="H74" s="33">
        <f t="shared" si="8"/>
        <v>0</v>
      </c>
      <c r="I74" s="34">
        <f t="shared" si="9"/>
        <v>213117.81027818302</v>
      </c>
      <c r="J74" s="35">
        <f t="shared" si="10"/>
        <v>0.25</v>
      </c>
      <c r="K74" s="25">
        <f t="shared" si="11"/>
        <v>71039</v>
      </c>
      <c r="L74" s="35">
        <f t="shared" si="12"/>
        <v>8.3333333333333329E-2</v>
      </c>
      <c r="M74" s="25">
        <f t="shared" si="13"/>
        <v>146702</v>
      </c>
      <c r="N74" s="35">
        <f t="shared" si="14"/>
        <v>0.17209122107826852</v>
      </c>
      <c r="P74" s="36"/>
    </row>
    <row r="75" spans="1:16">
      <c r="A75" s="27">
        <v>68</v>
      </c>
      <c r="B75" s="28" t="s">
        <v>90</v>
      </c>
      <c r="C75" s="29" t="s">
        <v>22</v>
      </c>
      <c r="D75" s="30">
        <v>212907.50117948718</v>
      </c>
      <c r="E75" s="32">
        <v>2876041.4256410254</v>
      </c>
      <c r="F75" s="31">
        <v>39.364102564102559</v>
      </c>
      <c r="G75" s="32">
        <f t="shared" si="15"/>
        <v>73062.542730588859</v>
      </c>
      <c r="H75" s="33">
        <f t="shared" si="8"/>
        <v>0</v>
      </c>
      <c r="I75" s="34">
        <f t="shared" si="9"/>
        <v>53226.875294871796</v>
      </c>
      <c r="J75" s="35">
        <f t="shared" si="10"/>
        <v>0.25</v>
      </c>
      <c r="K75" s="25">
        <f t="shared" si="11"/>
        <v>17742</v>
      </c>
      <c r="L75" s="35">
        <f t="shared" si="12"/>
        <v>8.3333333333333329E-2</v>
      </c>
      <c r="M75" s="25">
        <f t="shared" si="13"/>
        <v>36639</v>
      </c>
      <c r="N75" s="35">
        <f t="shared" si="14"/>
        <v>0.17209122107826852</v>
      </c>
      <c r="P75" s="36"/>
    </row>
    <row r="76" spans="1:16">
      <c r="A76" s="27">
        <v>69</v>
      </c>
      <c r="B76" s="28" t="s">
        <v>91</v>
      </c>
      <c r="C76" s="29" t="s">
        <v>22</v>
      </c>
      <c r="D76" s="30">
        <v>1179998.8559999999</v>
      </c>
      <c r="E76" s="30">
        <v>16113626.029999999</v>
      </c>
      <c r="F76" s="31">
        <v>239.9</v>
      </c>
      <c r="G76" s="32">
        <f t="shared" si="15"/>
        <v>67168.095164651939</v>
      </c>
      <c r="H76" s="33">
        <f t="shared" si="8"/>
        <v>0</v>
      </c>
      <c r="I76" s="34">
        <f t="shared" si="9"/>
        <v>294999.71399999998</v>
      </c>
      <c r="J76" s="35">
        <f t="shared" si="10"/>
        <v>0.25</v>
      </c>
      <c r="K76" s="25">
        <f t="shared" si="11"/>
        <v>98333</v>
      </c>
      <c r="L76" s="35">
        <f t="shared" si="12"/>
        <v>8.3333333333333329E-2</v>
      </c>
      <c r="M76" s="25">
        <f t="shared" si="13"/>
        <v>203067</v>
      </c>
      <c r="N76" s="35">
        <f t="shared" si="14"/>
        <v>0.17209122107826852</v>
      </c>
      <c r="P76" s="36"/>
    </row>
    <row r="77" spans="1:16">
      <c r="A77" s="27">
        <v>70</v>
      </c>
      <c r="B77" s="28" t="s">
        <v>92</v>
      </c>
      <c r="C77" s="29" t="s">
        <v>22</v>
      </c>
      <c r="D77" s="30">
        <v>476857.22921587614</v>
      </c>
      <c r="E77" s="32">
        <v>6562450.0472410452</v>
      </c>
      <c r="F77" s="31">
        <v>84.243949661181034</v>
      </c>
      <c r="G77" s="32">
        <f t="shared" si="15"/>
        <v>77898.176351351343</v>
      </c>
      <c r="H77" s="33">
        <f t="shared" si="8"/>
        <v>0</v>
      </c>
      <c r="I77" s="34">
        <f t="shared" si="9"/>
        <v>119214.30730396904</v>
      </c>
      <c r="J77" s="35">
        <f t="shared" si="10"/>
        <v>0.25</v>
      </c>
      <c r="K77" s="25">
        <f t="shared" si="11"/>
        <v>39738</v>
      </c>
      <c r="L77" s="35">
        <f t="shared" si="12"/>
        <v>8.3333333333333329E-2</v>
      </c>
      <c r="M77" s="25">
        <f t="shared" si="13"/>
        <v>82063</v>
      </c>
      <c r="N77" s="35">
        <f t="shared" si="14"/>
        <v>0.17209122107826852</v>
      </c>
      <c r="P77" s="36"/>
    </row>
    <row r="78" spans="1:16">
      <c r="A78" s="27">
        <v>71</v>
      </c>
      <c r="B78" s="28" t="s">
        <v>93</v>
      </c>
      <c r="C78" s="29" t="s">
        <v>22</v>
      </c>
      <c r="D78" s="30">
        <v>602855.55198192038</v>
      </c>
      <c r="E78" s="30">
        <v>8338178.3576278752</v>
      </c>
      <c r="F78" s="31">
        <v>115.51844034894911</v>
      </c>
      <c r="G78" s="32">
        <f t="shared" si="15"/>
        <v>72180.496312455012</v>
      </c>
      <c r="H78" s="33">
        <f t="shared" si="8"/>
        <v>0</v>
      </c>
      <c r="I78" s="34">
        <f t="shared" si="9"/>
        <v>150713.88799548009</v>
      </c>
      <c r="J78" s="35">
        <f t="shared" si="10"/>
        <v>0.25</v>
      </c>
      <c r="K78" s="25">
        <f t="shared" si="11"/>
        <v>50238</v>
      </c>
      <c r="L78" s="35">
        <f t="shared" si="12"/>
        <v>8.3333333333333329E-2</v>
      </c>
      <c r="M78" s="25">
        <f t="shared" si="13"/>
        <v>103746</v>
      </c>
      <c r="N78" s="35">
        <f t="shared" si="14"/>
        <v>0.17209122107826852</v>
      </c>
      <c r="P78" s="36"/>
    </row>
    <row r="79" spans="1:16">
      <c r="A79" s="27">
        <v>72</v>
      </c>
      <c r="B79" s="28" t="s">
        <v>94</v>
      </c>
      <c r="C79" s="29" t="s">
        <v>22</v>
      </c>
      <c r="D79" s="30">
        <v>1315179.8141368872</v>
      </c>
      <c r="E79" s="32">
        <v>17812688.8128994</v>
      </c>
      <c r="F79" s="31">
        <v>213.59635425623387</v>
      </c>
      <c r="G79" s="32">
        <f t="shared" si="15"/>
        <v>83394.161267055111</v>
      </c>
      <c r="H79" s="33">
        <f t="shared" si="8"/>
        <v>5.9974734909091339E-2</v>
      </c>
      <c r="I79" s="34">
        <f t="shared" si="9"/>
        <v>407672.51424486964</v>
      </c>
      <c r="J79" s="35">
        <f t="shared" si="10"/>
        <v>0.30997473490909133</v>
      </c>
      <c r="K79" s="25">
        <f t="shared" si="11"/>
        <v>135891</v>
      </c>
      <c r="L79" s="35">
        <f t="shared" si="12"/>
        <v>0.10332491163636377</v>
      </c>
      <c r="M79" s="25">
        <f t="shared" si="13"/>
        <v>280628</v>
      </c>
      <c r="N79" s="35">
        <f t="shared" si="14"/>
        <v>0.21337572253567247</v>
      </c>
      <c r="P79" s="36"/>
    </row>
    <row r="80" spans="1:16">
      <c r="A80" s="27">
        <v>73</v>
      </c>
      <c r="B80" s="28" t="s">
        <v>95</v>
      </c>
      <c r="C80" s="29" t="s">
        <v>22</v>
      </c>
      <c r="D80" s="30">
        <v>293906.34559587273</v>
      </c>
      <c r="E80" s="30">
        <v>3970901.0583748925</v>
      </c>
      <c r="F80" s="31">
        <v>51.456491831470323</v>
      </c>
      <c r="G80" s="32">
        <f t="shared" si="15"/>
        <v>77170.069646029107</v>
      </c>
      <c r="H80" s="33">
        <f t="shared" si="8"/>
        <v>0</v>
      </c>
      <c r="I80" s="34">
        <f t="shared" si="9"/>
        <v>73476.586398968182</v>
      </c>
      <c r="J80" s="35">
        <f t="shared" si="10"/>
        <v>0.25</v>
      </c>
      <c r="K80" s="25">
        <f t="shared" si="11"/>
        <v>24492</v>
      </c>
      <c r="L80" s="35">
        <f t="shared" si="12"/>
        <v>8.3333333333333329E-2</v>
      </c>
      <c r="M80" s="25">
        <f t="shared" si="13"/>
        <v>50578</v>
      </c>
      <c r="N80" s="35">
        <f t="shared" si="14"/>
        <v>0.17209122107826852</v>
      </c>
      <c r="P80" s="36"/>
    </row>
    <row r="81" spans="1:16">
      <c r="A81" s="27">
        <v>74</v>
      </c>
      <c r="B81" s="28" t="s">
        <v>96</v>
      </c>
      <c r="C81" s="29" t="s">
        <v>22</v>
      </c>
      <c r="D81" s="30">
        <v>645729.45751061221</v>
      </c>
      <c r="E81" s="32">
        <v>8924505.728741752</v>
      </c>
      <c r="F81" s="31">
        <v>119.90619446741061</v>
      </c>
      <c r="G81" s="32">
        <f t="shared" si="15"/>
        <v>74429.063222145283</v>
      </c>
      <c r="H81" s="33">
        <f t="shared" si="8"/>
        <v>0</v>
      </c>
      <c r="I81" s="34">
        <f t="shared" si="9"/>
        <v>161432.36437765305</v>
      </c>
      <c r="J81" s="35">
        <f t="shared" si="10"/>
        <v>0.25</v>
      </c>
      <c r="K81" s="25">
        <f t="shared" si="11"/>
        <v>53811</v>
      </c>
      <c r="L81" s="35">
        <f t="shared" si="12"/>
        <v>8.3333333333333329E-2</v>
      </c>
      <c r="M81" s="25">
        <f t="shared" si="13"/>
        <v>111125</v>
      </c>
      <c r="N81" s="35">
        <f t="shared" si="14"/>
        <v>0.17209122107826852</v>
      </c>
      <c r="P81" s="36"/>
    </row>
    <row r="82" spans="1:16">
      <c r="A82" s="27">
        <v>75</v>
      </c>
      <c r="B82" s="28" t="s">
        <v>97</v>
      </c>
      <c r="C82" s="29" t="s">
        <v>22</v>
      </c>
      <c r="D82" s="30">
        <v>185245.01320813771</v>
      </c>
      <c r="E82" s="32">
        <v>2568239.2829420967</v>
      </c>
      <c r="F82" s="31">
        <v>30.740219092331774</v>
      </c>
      <c r="G82" s="32">
        <f t="shared" si="15"/>
        <v>83546.551025810695</v>
      </c>
      <c r="H82" s="33">
        <f t="shared" si="8"/>
        <v>6.191167259975941E-2</v>
      </c>
      <c r="I82" s="34">
        <f t="shared" si="9"/>
        <v>57780.081910514753</v>
      </c>
      <c r="J82" s="35">
        <f t="shared" si="10"/>
        <v>0.31191167259975938</v>
      </c>
      <c r="K82" s="25">
        <f t="shared" si="11"/>
        <v>19260</v>
      </c>
      <c r="L82" s="35">
        <f t="shared" si="12"/>
        <v>0.10397055753325313</v>
      </c>
      <c r="M82" s="25">
        <f t="shared" si="13"/>
        <v>39774</v>
      </c>
      <c r="N82" s="35">
        <f t="shared" si="14"/>
        <v>0.21470904242503083</v>
      </c>
      <c r="P82" s="36"/>
    </row>
    <row r="83" spans="1:16">
      <c r="A83" s="27">
        <v>76</v>
      </c>
      <c r="B83" s="28" t="s">
        <v>98</v>
      </c>
      <c r="C83" s="29" t="s">
        <v>22</v>
      </c>
      <c r="D83" s="30">
        <v>1809391.1969999999</v>
      </c>
      <c r="E83" s="32">
        <v>24537602.039999999</v>
      </c>
      <c r="F83" s="31">
        <v>312.40000000000003</v>
      </c>
      <c r="G83" s="32">
        <f t="shared" si="15"/>
        <v>78545.461075544168</v>
      </c>
      <c r="H83" s="33">
        <f t="shared" si="8"/>
        <v>0</v>
      </c>
      <c r="I83" s="34">
        <f t="shared" si="9"/>
        <v>452347.79924999998</v>
      </c>
      <c r="J83" s="35">
        <f t="shared" si="10"/>
        <v>0.25</v>
      </c>
      <c r="K83" s="25">
        <f t="shared" si="11"/>
        <v>150783</v>
      </c>
      <c r="L83" s="35">
        <f t="shared" si="12"/>
        <v>8.3333333333333329E-2</v>
      </c>
      <c r="M83" s="25">
        <f t="shared" si="13"/>
        <v>311381</v>
      </c>
      <c r="N83" s="35">
        <f t="shared" si="14"/>
        <v>0.17209122107826852</v>
      </c>
      <c r="P83" s="36"/>
    </row>
    <row r="84" spans="1:16">
      <c r="A84" s="27">
        <v>77</v>
      </c>
      <c r="B84" s="28" t="s">
        <v>99</v>
      </c>
      <c r="C84" s="29" t="s">
        <v>22</v>
      </c>
      <c r="D84" s="30">
        <v>3787283.9759999998</v>
      </c>
      <c r="E84" s="30">
        <v>52126995.030000001</v>
      </c>
      <c r="F84" s="31">
        <v>707.1</v>
      </c>
      <c r="G84" s="32">
        <f t="shared" si="15"/>
        <v>73719.410309715735</v>
      </c>
      <c r="H84" s="33">
        <f t="shared" si="8"/>
        <v>0</v>
      </c>
      <c r="I84" s="34">
        <f t="shared" si="9"/>
        <v>946820.99399999995</v>
      </c>
      <c r="J84" s="35">
        <f t="shared" si="10"/>
        <v>0.25</v>
      </c>
      <c r="K84" s="25">
        <f t="shared" si="11"/>
        <v>315607</v>
      </c>
      <c r="L84" s="35">
        <f t="shared" si="12"/>
        <v>8.3333333333333329E-2</v>
      </c>
      <c r="M84" s="25">
        <f t="shared" si="13"/>
        <v>651758</v>
      </c>
      <c r="N84" s="35">
        <f t="shared" si="14"/>
        <v>0.17209122107826852</v>
      </c>
      <c r="P84" s="36"/>
    </row>
    <row r="85" spans="1:16">
      <c r="A85" s="27">
        <v>78</v>
      </c>
      <c r="B85" s="28" t="s">
        <v>100</v>
      </c>
      <c r="C85" s="29" t="s">
        <v>22</v>
      </c>
      <c r="D85" s="30">
        <v>1157281.7383774836</v>
      </c>
      <c r="E85" s="32">
        <v>15828645.03463576</v>
      </c>
      <c r="F85" s="31">
        <v>183.54395695364238</v>
      </c>
      <c r="G85" s="32">
        <f t="shared" si="15"/>
        <v>86238.987637351602</v>
      </c>
      <c r="H85" s="33">
        <f t="shared" si="8"/>
        <v>9.6133670161896223E-2</v>
      </c>
      <c r="I85" s="34">
        <f t="shared" si="9"/>
        <v>400574.17551593779</v>
      </c>
      <c r="J85" s="35">
        <f t="shared" si="10"/>
        <v>0.34613367016189622</v>
      </c>
      <c r="K85" s="25">
        <f t="shared" si="11"/>
        <v>133525</v>
      </c>
      <c r="L85" s="35">
        <f t="shared" si="12"/>
        <v>0.11537789005396541</v>
      </c>
      <c r="M85" s="25">
        <f t="shared" si="13"/>
        <v>275742</v>
      </c>
      <c r="N85" s="35">
        <f t="shared" si="14"/>
        <v>0.23826626381785346</v>
      </c>
      <c r="P85" s="36"/>
    </row>
    <row r="86" spans="1:16">
      <c r="A86" s="27">
        <v>79</v>
      </c>
      <c r="B86" s="28" t="s">
        <v>101</v>
      </c>
      <c r="C86" s="29" t="s">
        <v>22</v>
      </c>
      <c r="D86" s="30">
        <v>568930.69427320955</v>
      </c>
      <c r="E86" s="32">
        <v>7729993.3396286462</v>
      </c>
      <c r="F86" s="31">
        <v>101.51777188328911</v>
      </c>
      <c r="G86" s="32">
        <f t="shared" si="15"/>
        <v>76144.237567738455</v>
      </c>
      <c r="H86" s="33">
        <f t="shared" si="8"/>
        <v>0</v>
      </c>
      <c r="I86" s="34">
        <f t="shared" si="9"/>
        <v>142232.67356830239</v>
      </c>
      <c r="J86" s="35">
        <f t="shared" si="10"/>
        <v>0.25</v>
      </c>
      <c r="K86" s="25">
        <f t="shared" si="11"/>
        <v>47411</v>
      </c>
      <c r="L86" s="35">
        <f t="shared" si="12"/>
        <v>8.3333333333333329E-2</v>
      </c>
      <c r="M86" s="25">
        <f t="shared" si="13"/>
        <v>97908</v>
      </c>
      <c r="N86" s="35">
        <f t="shared" si="14"/>
        <v>0.17209122107826852</v>
      </c>
      <c r="P86" s="36"/>
    </row>
    <row r="87" spans="1:16">
      <c r="A87" s="27">
        <v>80</v>
      </c>
      <c r="B87" s="28" t="s">
        <v>102</v>
      </c>
      <c r="C87" s="29" t="s">
        <v>24</v>
      </c>
      <c r="D87" s="30">
        <v>4114893.1894092541</v>
      </c>
      <c r="E87" s="30">
        <v>55928885.878489554</v>
      </c>
      <c r="F87" s="31">
        <v>680.9677313432835</v>
      </c>
      <c r="G87" s="32">
        <f t="shared" si="15"/>
        <v>82131.477461000526</v>
      </c>
      <c r="H87" s="33">
        <f t="shared" si="8"/>
        <v>4.3925494623423385E-2</v>
      </c>
      <c r="I87" s="34">
        <f t="shared" si="9"/>
        <v>205744.65947046271</v>
      </c>
      <c r="J87" s="35">
        <f t="shared" si="10"/>
        <v>0.05</v>
      </c>
      <c r="K87" s="25">
        <f t="shared" si="11"/>
        <v>68582</v>
      </c>
      <c r="L87" s="35">
        <f t="shared" si="12"/>
        <v>1.6666666666666666E-2</v>
      </c>
      <c r="M87" s="25">
        <f t="shared" si="13"/>
        <v>141628</v>
      </c>
      <c r="N87" s="35">
        <f t="shared" si="14"/>
        <v>3.4418244215653704E-2</v>
      </c>
      <c r="P87" s="36"/>
    </row>
    <row r="88" spans="1:16">
      <c r="A88" s="27">
        <v>81</v>
      </c>
      <c r="B88" s="28" t="s">
        <v>103</v>
      </c>
      <c r="C88" s="29" t="s">
        <v>22</v>
      </c>
      <c r="D88" s="30">
        <v>698274.84836543782</v>
      </c>
      <c r="E88" s="32">
        <v>9548150.4890081678</v>
      </c>
      <c r="F88" s="31">
        <v>115.07276627255975</v>
      </c>
      <c r="G88" s="32">
        <f t="shared" si="15"/>
        <v>82974.893176657904</v>
      </c>
      <c r="H88" s="33">
        <f t="shared" si="8"/>
        <v>5.4645661791472663E-2</v>
      </c>
      <c r="I88" s="34">
        <f t="shared" si="9"/>
        <v>212726.40329262905</v>
      </c>
      <c r="J88" s="35">
        <f t="shared" si="10"/>
        <v>0.30464566179147268</v>
      </c>
      <c r="K88" s="25">
        <f t="shared" si="11"/>
        <v>70909</v>
      </c>
      <c r="L88" s="35">
        <f t="shared" si="12"/>
        <v>0.10154855393049089</v>
      </c>
      <c r="M88" s="25">
        <f t="shared" si="13"/>
        <v>146434</v>
      </c>
      <c r="N88" s="35">
        <f t="shared" si="14"/>
        <v>0.209707375735567</v>
      </c>
      <c r="P88" s="36"/>
    </row>
    <row r="89" spans="1:16">
      <c r="A89" s="27">
        <v>82</v>
      </c>
      <c r="B89" s="28" t="s">
        <v>104</v>
      </c>
      <c r="C89" s="29" t="s">
        <v>22</v>
      </c>
      <c r="D89" s="30">
        <v>383910.14524358202</v>
      </c>
      <c r="E89" s="32">
        <v>5293751.6203701496</v>
      </c>
      <c r="F89" s="31">
        <v>63.626089552238803</v>
      </c>
      <c r="G89" s="32">
        <f t="shared" si="15"/>
        <v>83200.958248798735</v>
      </c>
      <c r="H89" s="33">
        <f t="shared" si="8"/>
        <v>5.7519043587919184E-2</v>
      </c>
      <c r="I89" s="34">
        <f t="shared" si="9"/>
        <v>118059.68068900549</v>
      </c>
      <c r="J89" s="35">
        <f t="shared" si="10"/>
        <v>0.30751904358791921</v>
      </c>
      <c r="K89" s="25">
        <f t="shared" si="11"/>
        <v>39353</v>
      </c>
      <c r="L89" s="35">
        <f t="shared" si="12"/>
        <v>0.10250634786263974</v>
      </c>
      <c r="M89" s="25">
        <f t="shared" si="13"/>
        <v>81268</v>
      </c>
      <c r="N89" s="35">
        <f t="shared" si="14"/>
        <v>0.2116853108634652</v>
      </c>
      <c r="P89" s="36"/>
    </row>
    <row r="90" spans="1:16">
      <c r="A90" s="27">
        <v>83</v>
      </c>
      <c r="B90" s="28" t="s">
        <v>105</v>
      </c>
      <c r="C90" s="29" t="s">
        <v>22</v>
      </c>
      <c r="D90" s="30">
        <v>2675399.9619999998</v>
      </c>
      <c r="E90" s="30">
        <v>36125855.640000001</v>
      </c>
      <c r="F90" s="31">
        <v>440.00000000000006</v>
      </c>
      <c r="G90" s="32">
        <f t="shared" si="15"/>
        <v>82104.217363636359</v>
      </c>
      <c r="H90" s="33">
        <f t="shared" si="8"/>
        <v>4.357900736294662E-2</v>
      </c>
      <c r="I90" s="34">
        <f t="shared" si="9"/>
        <v>785441.26514282508</v>
      </c>
      <c r="J90" s="35">
        <f t="shared" si="10"/>
        <v>0.29357900736294662</v>
      </c>
      <c r="K90" s="25">
        <f t="shared" si="11"/>
        <v>261814</v>
      </c>
      <c r="L90" s="35">
        <f t="shared" si="12"/>
        <v>9.7859669120982207E-2</v>
      </c>
      <c r="M90" s="25">
        <f t="shared" si="13"/>
        <v>540671</v>
      </c>
      <c r="N90" s="35">
        <f t="shared" si="14"/>
        <v>0.20208947944014188</v>
      </c>
      <c r="P90" s="36"/>
    </row>
    <row r="91" spans="1:16">
      <c r="A91" s="27">
        <v>84</v>
      </c>
      <c r="B91" s="28" t="s">
        <v>106</v>
      </c>
      <c r="C91" s="29" t="s">
        <v>22</v>
      </c>
      <c r="D91" s="30">
        <v>3774533.528005776</v>
      </c>
      <c r="E91" s="32">
        <v>51055687.999984652</v>
      </c>
      <c r="F91" s="31">
        <v>646.33645306859216</v>
      </c>
      <c r="G91" s="32">
        <f t="shared" si="15"/>
        <v>78992.431507752801</v>
      </c>
      <c r="H91" s="33">
        <f t="shared" si="8"/>
        <v>4.0269051825380505E-3</v>
      </c>
      <c r="I91" s="34">
        <f t="shared" si="9"/>
        <v>958833.07062703418</v>
      </c>
      <c r="J91" s="35">
        <f t="shared" si="10"/>
        <v>0.25402690518253807</v>
      </c>
      <c r="K91" s="25">
        <f t="shared" si="11"/>
        <v>319611</v>
      </c>
      <c r="L91" s="35">
        <f t="shared" si="12"/>
        <v>8.4675635060846022E-2</v>
      </c>
      <c r="M91" s="25">
        <f t="shared" si="13"/>
        <v>660027</v>
      </c>
      <c r="N91" s="35">
        <f t="shared" si="14"/>
        <v>0.17486320119838608</v>
      </c>
      <c r="P91" s="36"/>
    </row>
    <row r="92" spans="1:16">
      <c r="A92" s="27">
        <v>85</v>
      </c>
      <c r="B92" s="28" t="s">
        <v>107</v>
      </c>
      <c r="C92" s="29" t="s">
        <v>22</v>
      </c>
      <c r="D92" s="30">
        <v>2024731.895</v>
      </c>
      <c r="E92" s="32">
        <v>27926881.93</v>
      </c>
      <c r="F92" s="31">
        <v>291.59999999999997</v>
      </c>
      <c r="G92" s="32">
        <f t="shared" si="15"/>
        <v>95771.200034293564</v>
      </c>
      <c r="H92" s="33">
        <f t="shared" si="8"/>
        <v>0.21729208407279027</v>
      </c>
      <c r="I92" s="34">
        <f t="shared" si="9"/>
        <v>946141.1869032</v>
      </c>
      <c r="J92" s="35">
        <f t="shared" si="10"/>
        <v>0.46729208407279027</v>
      </c>
      <c r="K92" s="25">
        <f t="shared" si="11"/>
        <v>315380</v>
      </c>
      <c r="L92" s="35">
        <f t="shared" si="12"/>
        <v>0.15576402802426342</v>
      </c>
      <c r="M92" s="25">
        <f t="shared" si="13"/>
        <v>651290</v>
      </c>
      <c r="N92" s="35">
        <f t="shared" si="14"/>
        <v>0.32166746139318159</v>
      </c>
      <c r="P92" s="36"/>
    </row>
    <row r="93" spans="1:16">
      <c r="A93" s="27">
        <v>86</v>
      </c>
      <c r="B93" s="28" t="s">
        <v>108</v>
      </c>
      <c r="C93" s="29" t="s">
        <v>24</v>
      </c>
      <c r="D93" s="30">
        <v>1370043.2451368873</v>
      </c>
      <c r="E93" s="30">
        <v>18493868.842899401</v>
      </c>
      <c r="F93" s="31">
        <v>229.79635425623388</v>
      </c>
      <c r="G93" s="32">
        <f t="shared" si="15"/>
        <v>80479.383159742632</v>
      </c>
      <c r="H93" s="33">
        <f t="shared" si="8"/>
        <v>2.2926683766476018E-2</v>
      </c>
      <c r="I93" s="34">
        <f t="shared" si="9"/>
        <v>68502.162256844371</v>
      </c>
      <c r="J93" s="35">
        <f t="shared" si="10"/>
        <v>0.05</v>
      </c>
      <c r="K93" s="25">
        <f t="shared" si="11"/>
        <v>22834</v>
      </c>
      <c r="L93" s="35">
        <f t="shared" si="12"/>
        <v>1.6666666666666666E-2</v>
      </c>
      <c r="M93" s="25">
        <f t="shared" si="13"/>
        <v>47154</v>
      </c>
      <c r="N93" s="35">
        <f t="shared" si="14"/>
        <v>3.4418244215653704E-2</v>
      </c>
      <c r="P93" s="36"/>
    </row>
    <row r="94" spans="1:16">
      <c r="A94" s="27">
        <v>87</v>
      </c>
      <c r="B94" s="28" t="s">
        <v>109</v>
      </c>
      <c r="C94" s="29" t="s">
        <v>22</v>
      </c>
      <c r="D94" s="30">
        <v>168130.84893906419</v>
      </c>
      <c r="E94" s="32">
        <v>2318701.4551142547</v>
      </c>
      <c r="F94" s="31">
        <v>27.653427638737757</v>
      </c>
      <c r="G94" s="32">
        <f t="shared" si="15"/>
        <v>83848.609489051101</v>
      </c>
      <c r="H94" s="33">
        <f t="shared" si="8"/>
        <v>6.5750962241092878E-2</v>
      </c>
      <c r="I94" s="34">
        <f t="shared" si="9"/>
        <v>53087.47733492135</v>
      </c>
      <c r="J94" s="35">
        <f t="shared" si="10"/>
        <v>0.31575096224109289</v>
      </c>
      <c r="K94" s="25">
        <f t="shared" si="11"/>
        <v>17696</v>
      </c>
      <c r="L94" s="35">
        <f t="shared" si="12"/>
        <v>0.10525032074703096</v>
      </c>
      <c r="M94" s="25">
        <f t="shared" si="13"/>
        <v>36544</v>
      </c>
      <c r="N94" s="35">
        <f t="shared" si="14"/>
        <v>0.21735187459483174</v>
      </c>
      <c r="P94" s="36"/>
    </row>
    <row r="95" spans="1:16">
      <c r="A95" s="27">
        <v>88</v>
      </c>
      <c r="B95" s="28" t="s">
        <v>110</v>
      </c>
      <c r="C95" s="29" t="s">
        <v>24</v>
      </c>
      <c r="D95" s="30">
        <v>2186105.943906649</v>
      </c>
      <c r="E95" s="30">
        <v>29550473.712744519</v>
      </c>
      <c r="F95" s="31">
        <v>369.1236350058644</v>
      </c>
      <c r="G95" s="32">
        <f t="shared" si="15"/>
        <v>80055.761566920628</v>
      </c>
      <c r="H95" s="33">
        <f t="shared" si="8"/>
        <v>1.7542275808761356E-2</v>
      </c>
      <c r="I95" s="34">
        <f t="shared" si="9"/>
        <v>109305.29719533246</v>
      </c>
      <c r="J95" s="35">
        <f t="shared" si="10"/>
        <v>0.05</v>
      </c>
      <c r="K95" s="25">
        <f t="shared" si="11"/>
        <v>36435</v>
      </c>
      <c r="L95" s="35">
        <f t="shared" si="12"/>
        <v>1.6666666666666666E-2</v>
      </c>
      <c r="M95" s="25">
        <f t="shared" si="13"/>
        <v>75242</v>
      </c>
      <c r="N95" s="35">
        <f t="shared" si="14"/>
        <v>3.4418244215653704E-2</v>
      </c>
      <c r="P95" s="36"/>
    </row>
    <row r="96" spans="1:16">
      <c r="A96" s="27">
        <v>89</v>
      </c>
      <c r="B96" s="28" t="s">
        <v>111</v>
      </c>
      <c r="C96" s="29" t="s">
        <v>24</v>
      </c>
      <c r="D96" s="30">
        <v>5371955.21</v>
      </c>
      <c r="E96" s="30">
        <v>72769583.900000006</v>
      </c>
      <c r="F96" s="31">
        <v>827.99999999999989</v>
      </c>
      <c r="G96" s="32">
        <f t="shared" si="15"/>
        <v>87885.97089371983</v>
      </c>
      <c r="H96" s="33">
        <f t="shared" si="8"/>
        <v>0.11706751749658113</v>
      </c>
      <c r="I96" s="34">
        <f t="shared" si="9"/>
        <v>268597.76050000003</v>
      </c>
      <c r="J96" s="35">
        <f t="shared" si="10"/>
        <v>0.05</v>
      </c>
      <c r="K96" s="25">
        <f t="shared" si="11"/>
        <v>89533</v>
      </c>
      <c r="L96" s="35">
        <f t="shared" si="12"/>
        <v>1.6666666666666666E-2</v>
      </c>
      <c r="M96" s="25">
        <f t="shared" si="13"/>
        <v>184894</v>
      </c>
      <c r="N96" s="35">
        <f t="shared" si="14"/>
        <v>3.4418244215653704E-2</v>
      </c>
      <c r="P96" s="36"/>
    </row>
    <row r="97" spans="1:16">
      <c r="A97" s="27">
        <v>90</v>
      </c>
      <c r="B97" s="28" t="s">
        <v>112</v>
      </c>
      <c r="C97" s="29" t="s">
        <v>22</v>
      </c>
      <c r="D97" s="30">
        <v>3063469.6859999998</v>
      </c>
      <c r="E97" s="32">
        <v>41619832.170000002</v>
      </c>
      <c r="F97" s="31">
        <v>429.1</v>
      </c>
      <c r="G97" s="32">
        <f t="shared" si="15"/>
        <v>96993.316639477969</v>
      </c>
      <c r="H97" s="33">
        <f t="shared" si="8"/>
        <v>0.23282569823625679</v>
      </c>
      <c r="I97" s="34">
        <f t="shared" si="9"/>
        <v>1479121.8901685562</v>
      </c>
      <c r="J97" s="35">
        <f t="shared" si="10"/>
        <v>0.48282569823625676</v>
      </c>
      <c r="K97" s="25">
        <f t="shared" si="11"/>
        <v>493041</v>
      </c>
      <c r="L97" s="35">
        <f t="shared" si="12"/>
        <v>0.16094189941208559</v>
      </c>
      <c r="M97" s="25">
        <f t="shared" si="13"/>
        <v>1018176</v>
      </c>
      <c r="N97" s="35">
        <f t="shared" si="14"/>
        <v>0.33236025590978013</v>
      </c>
      <c r="P97" s="36"/>
    </row>
    <row r="98" spans="1:16">
      <c r="A98" s="27">
        <v>91</v>
      </c>
      <c r="B98" s="28" t="s">
        <v>113</v>
      </c>
      <c r="C98" s="29" t="s">
        <v>22</v>
      </c>
      <c r="D98" s="30">
        <v>1452783.0719465036</v>
      </c>
      <c r="E98" s="32">
        <v>19843253.092304196</v>
      </c>
      <c r="F98" s="31">
        <v>236.17802447552447</v>
      </c>
      <c r="G98" s="32">
        <f t="shared" si="15"/>
        <v>84018.202524852546</v>
      </c>
      <c r="H98" s="33">
        <f t="shared" si="8"/>
        <v>6.7906560791816353E-2</v>
      </c>
      <c r="I98" s="34">
        <f t="shared" si="9"/>
        <v>461849.26997908286</v>
      </c>
      <c r="J98" s="35">
        <f t="shared" si="10"/>
        <v>0.31790656079181634</v>
      </c>
      <c r="K98" s="25">
        <f t="shared" si="11"/>
        <v>153950</v>
      </c>
      <c r="L98" s="35">
        <f t="shared" si="12"/>
        <v>0.10596885359727211</v>
      </c>
      <c r="M98" s="25">
        <f t="shared" si="13"/>
        <v>317921</v>
      </c>
      <c r="N98" s="35">
        <f t="shared" si="14"/>
        <v>0.21883571294182591</v>
      </c>
      <c r="P98" s="36"/>
    </row>
    <row r="99" spans="1:16">
      <c r="A99" s="27">
        <v>92</v>
      </c>
      <c r="B99" s="28" t="s">
        <v>114</v>
      </c>
      <c r="C99" s="29" t="s">
        <v>22</v>
      </c>
      <c r="D99" s="30">
        <v>507237.67389833642</v>
      </c>
      <c r="E99" s="32">
        <v>6973417.0197874298</v>
      </c>
      <c r="F99" s="31">
        <v>90.371626617375227</v>
      </c>
      <c r="G99" s="32">
        <f t="shared" si="15"/>
        <v>77163.787803800486</v>
      </c>
      <c r="H99" s="33">
        <f t="shared" si="8"/>
        <v>0</v>
      </c>
      <c r="I99" s="34">
        <f t="shared" si="9"/>
        <v>126809.4184745841</v>
      </c>
      <c r="J99" s="35">
        <f t="shared" si="10"/>
        <v>0.25</v>
      </c>
      <c r="K99" s="25">
        <f t="shared" si="11"/>
        <v>42270</v>
      </c>
      <c r="L99" s="35">
        <f t="shared" si="12"/>
        <v>8.3333333333333329E-2</v>
      </c>
      <c r="M99" s="25">
        <f t="shared" si="13"/>
        <v>87292</v>
      </c>
      <c r="N99" s="35">
        <f t="shared" si="14"/>
        <v>0.17209122107826852</v>
      </c>
      <c r="P99" s="36"/>
    </row>
    <row r="100" spans="1:16">
      <c r="A100" s="27">
        <v>93</v>
      </c>
      <c r="B100" s="28" t="s">
        <v>115</v>
      </c>
      <c r="C100" s="29" t="s">
        <v>24</v>
      </c>
      <c r="D100" s="30">
        <v>11026091.785238268</v>
      </c>
      <c r="E100" s="30">
        <v>149514263.63592961</v>
      </c>
      <c r="F100" s="31">
        <v>2058.3943140794222</v>
      </c>
      <c r="G100" s="32">
        <f t="shared" si="15"/>
        <v>72636.356704471866</v>
      </c>
      <c r="H100" s="33">
        <f t="shared" si="8"/>
        <v>0</v>
      </c>
      <c r="I100" s="34">
        <f t="shared" si="9"/>
        <v>551304.58926191344</v>
      </c>
      <c r="J100" s="35">
        <f t="shared" si="10"/>
        <v>0.05</v>
      </c>
      <c r="K100" s="25">
        <f t="shared" si="11"/>
        <v>183768</v>
      </c>
      <c r="L100" s="35">
        <f t="shared" si="12"/>
        <v>1.6666666666666666E-2</v>
      </c>
      <c r="M100" s="25">
        <f t="shared" si="13"/>
        <v>379498</v>
      </c>
      <c r="N100" s="35">
        <f t="shared" si="14"/>
        <v>3.4418244215653704E-2</v>
      </c>
      <c r="P100" s="36"/>
    </row>
    <row r="101" spans="1:16">
      <c r="A101" s="27">
        <v>94</v>
      </c>
      <c r="B101" s="28" t="s">
        <v>116</v>
      </c>
      <c r="C101" s="29" t="s">
        <v>22</v>
      </c>
      <c r="D101" s="30">
        <v>2381514.318</v>
      </c>
      <c r="E101" s="32">
        <v>32548999.620000001</v>
      </c>
      <c r="F101" s="31">
        <v>370.29999999999995</v>
      </c>
      <c r="G101" s="32">
        <f t="shared" si="15"/>
        <v>87898.999783958963</v>
      </c>
      <c r="H101" s="33">
        <f t="shared" si="8"/>
        <v>0.11723312015110224</v>
      </c>
      <c r="I101" s="34">
        <f t="shared" si="9"/>
        <v>874570.93368366419</v>
      </c>
      <c r="J101" s="35">
        <f t="shared" si="10"/>
        <v>0.36723312015110221</v>
      </c>
      <c r="K101" s="25">
        <f t="shared" si="11"/>
        <v>291524</v>
      </c>
      <c r="L101" s="35">
        <f t="shared" si="12"/>
        <v>0.1224110400503674</v>
      </c>
      <c r="M101" s="25">
        <f t="shared" si="13"/>
        <v>602025</v>
      </c>
      <c r="N101" s="35">
        <f t="shared" si="14"/>
        <v>0.25279038426874273</v>
      </c>
      <c r="P101" s="36"/>
    </row>
    <row r="102" spans="1:16">
      <c r="A102" s="27">
        <v>95</v>
      </c>
      <c r="B102" s="28" t="s">
        <v>117</v>
      </c>
      <c r="C102" s="29" t="s">
        <v>24</v>
      </c>
      <c r="D102" s="30">
        <v>1667322.1023669343</v>
      </c>
      <c r="E102" s="30">
        <v>23420008.537993297</v>
      </c>
      <c r="F102" s="31">
        <v>347.57370167407424</v>
      </c>
      <c r="G102" s="32">
        <f t="shared" si="15"/>
        <v>67381.417020884503</v>
      </c>
      <c r="H102" s="33">
        <f t="shared" si="8"/>
        <v>0</v>
      </c>
      <c r="I102" s="34">
        <f t="shared" si="9"/>
        <v>83366.105118346721</v>
      </c>
      <c r="J102" s="35">
        <f t="shared" si="10"/>
        <v>0.05</v>
      </c>
      <c r="K102" s="25">
        <f t="shared" si="11"/>
        <v>27789</v>
      </c>
      <c r="L102" s="35">
        <f t="shared" si="12"/>
        <v>1.6666666666666666E-2</v>
      </c>
      <c r="M102" s="25">
        <f t="shared" si="13"/>
        <v>57387</v>
      </c>
      <c r="N102" s="35">
        <f t="shared" si="14"/>
        <v>3.4418244215653704E-2</v>
      </c>
      <c r="P102" s="36"/>
    </row>
    <row r="103" spans="1:16">
      <c r="A103" s="27">
        <v>96</v>
      </c>
      <c r="B103" s="28" t="s">
        <v>118</v>
      </c>
      <c r="C103" s="29" t="s">
        <v>22</v>
      </c>
      <c r="D103" s="30">
        <v>2082546.7201438725</v>
      </c>
      <c r="E103" s="30">
        <v>29077960.257353771</v>
      </c>
      <c r="F103" s="31">
        <v>388.28193695514506</v>
      </c>
      <c r="G103" s="32">
        <f t="shared" si="15"/>
        <v>74888.779234437839</v>
      </c>
      <c r="H103" s="33">
        <f t="shared" si="8"/>
        <v>0</v>
      </c>
      <c r="I103" s="34">
        <f t="shared" si="9"/>
        <v>520636.68003596814</v>
      </c>
      <c r="J103" s="35">
        <f t="shared" si="10"/>
        <v>0.25</v>
      </c>
      <c r="K103" s="25">
        <f t="shared" si="11"/>
        <v>173546</v>
      </c>
      <c r="L103" s="35">
        <f t="shared" si="12"/>
        <v>8.3333333333333329E-2</v>
      </c>
      <c r="M103" s="25">
        <f t="shared" si="13"/>
        <v>358389</v>
      </c>
      <c r="N103" s="35">
        <f t="shared" si="14"/>
        <v>0.17209122107826852</v>
      </c>
      <c r="P103" s="36"/>
    </row>
    <row r="104" spans="1:16">
      <c r="A104" s="27">
        <v>97</v>
      </c>
      <c r="B104" s="28" t="s">
        <v>119</v>
      </c>
      <c r="C104" s="29" t="s">
        <v>22</v>
      </c>
      <c r="D104" s="30">
        <v>2554840.6275389413</v>
      </c>
      <c r="E104" s="32">
        <v>34593005.30234497</v>
      </c>
      <c r="F104" s="31">
        <v>426.06751547166721</v>
      </c>
      <c r="G104" s="32">
        <f t="shared" si="15"/>
        <v>81191.370020428949</v>
      </c>
      <c r="H104" s="33">
        <f t="shared" si="8"/>
        <v>3.1976335114344112E-2</v>
      </c>
      <c r="I104" s="34">
        <f t="shared" si="9"/>
        <v>720404.59695466177</v>
      </c>
      <c r="J104" s="35">
        <f t="shared" si="10"/>
        <v>0.28197633511434411</v>
      </c>
      <c r="K104" s="25">
        <f t="shared" si="11"/>
        <v>240135</v>
      </c>
      <c r="L104" s="35">
        <f t="shared" si="12"/>
        <v>9.3992111704781375E-2</v>
      </c>
      <c r="M104" s="25">
        <f t="shared" si="13"/>
        <v>495902</v>
      </c>
      <c r="N104" s="35">
        <f t="shared" si="14"/>
        <v>0.19410260730001011</v>
      </c>
      <c r="P104" s="36"/>
    </row>
    <row r="105" spans="1:16">
      <c r="A105" s="27">
        <v>98</v>
      </c>
      <c r="B105" s="28" t="s">
        <v>120</v>
      </c>
      <c r="C105" s="29" t="s">
        <v>22</v>
      </c>
      <c r="D105" s="30">
        <v>109303.60222365988</v>
      </c>
      <c r="E105" s="30">
        <v>1520144.0074676527</v>
      </c>
      <c r="F105" s="31">
        <v>20.392421441774491</v>
      </c>
      <c r="G105" s="32">
        <f t="shared" si="15"/>
        <v>74544.556261160425</v>
      </c>
      <c r="H105" s="33">
        <f t="shared" si="8"/>
        <v>0</v>
      </c>
      <c r="I105" s="34">
        <f t="shared" si="9"/>
        <v>27325.90055591497</v>
      </c>
      <c r="J105" s="35">
        <f t="shared" si="10"/>
        <v>0.25</v>
      </c>
      <c r="K105" s="25">
        <f t="shared" si="11"/>
        <v>9109</v>
      </c>
      <c r="L105" s="35">
        <f t="shared" si="12"/>
        <v>8.3333333333333329E-2</v>
      </c>
      <c r="M105" s="25">
        <f t="shared" si="13"/>
        <v>18811</v>
      </c>
      <c r="N105" s="35">
        <f t="shared" si="14"/>
        <v>0.17209122107826852</v>
      </c>
      <c r="P105" s="36"/>
    </row>
    <row r="106" spans="1:16">
      <c r="A106" s="27">
        <v>99</v>
      </c>
      <c r="B106" s="28" t="s">
        <v>121</v>
      </c>
      <c r="C106" s="29" t="s">
        <v>22</v>
      </c>
      <c r="D106" s="30">
        <v>1002130.0530000001</v>
      </c>
      <c r="E106" s="32">
        <v>13506671.300000001</v>
      </c>
      <c r="F106" s="31">
        <v>176.6</v>
      </c>
      <c r="G106" s="32">
        <f t="shared" si="15"/>
        <v>76481.717440543609</v>
      </c>
      <c r="H106" s="33">
        <f t="shared" si="8"/>
        <v>0</v>
      </c>
      <c r="I106" s="34">
        <f t="shared" si="9"/>
        <v>250532.51325000002</v>
      </c>
      <c r="J106" s="35">
        <f t="shared" si="10"/>
        <v>0.25</v>
      </c>
      <c r="K106" s="25">
        <f t="shared" si="11"/>
        <v>83511</v>
      </c>
      <c r="L106" s="35">
        <f t="shared" si="12"/>
        <v>8.3333333333333329E-2</v>
      </c>
      <c r="M106" s="25">
        <f t="shared" si="13"/>
        <v>172458</v>
      </c>
      <c r="N106" s="35">
        <f t="shared" si="14"/>
        <v>0.17209122107826852</v>
      </c>
      <c r="P106" s="36"/>
    </row>
    <row r="107" spans="1:16">
      <c r="A107" s="27">
        <v>100</v>
      </c>
      <c r="B107" s="28" t="s">
        <v>122</v>
      </c>
      <c r="C107" s="29" t="s">
        <v>22</v>
      </c>
      <c r="D107" s="30">
        <v>278645.18809164414</v>
      </c>
      <c r="E107" s="32">
        <v>3809859.079502109</v>
      </c>
      <c r="F107" s="31">
        <v>51.0991388217451</v>
      </c>
      <c r="G107" s="32">
        <f t="shared" si="15"/>
        <v>74558.185663215787</v>
      </c>
      <c r="H107" s="33">
        <f t="shared" si="8"/>
        <v>0</v>
      </c>
      <c r="I107" s="34">
        <f t="shared" si="9"/>
        <v>69661.297022911036</v>
      </c>
      <c r="J107" s="35">
        <f t="shared" si="10"/>
        <v>0.25</v>
      </c>
      <c r="K107" s="25">
        <f t="shared" si="11"/>
        <v>23220</v>
      </c>
      <c r="L107" s="35">
        <f t="shared" si="12"/>
        <v>8.3333333333333329E-2</v>
      </c>
      <c r="M107" s="25">
        <f t="shared" si="13"/>
        <v>47951</v>
      </c>
      <c r="N107" s="35">
        <f t="shared" si="14"/>
        <v>0.17209122107826852</v>
      </c>
      <c r="P107" s="36"/>
    </row>
    <row r="108" spans="1:16">
      <c r="A108" s="27">
        <v>101</v>
      </c>
      <c r="B108" s="28" t="s">
        <v>123</v>
      </c>
      <c r="C108" s="29" t="s">
        <v>22</v>
      </c>
      <c r="D108" s="30">
        <v>1876681.0249999999</v>
      </c>
      <c r="E108" s="32">
        <v>25740029.690000001</v>
      </c>
      <c r="F108" s="31">
        <v>325.8</v>
      </c>
      <c r="G108" s="32">
        <f t="shared" si="15"/>
        <v>79005.615991405779</v>
      </c>
      <c r="H108" s="33">
        <f t="shared" si="8"/>
        <v>4.1944854945484503E-3</v>
      </c>
      <c r="I108" s="34">
        <f t="shared" si="9"/>
        <v>477041.96758725675</v>
      </c>
      <c r="J108" s="35">
        <f t="shared" si="10"/>
        <v>0.25419448549454843</v>
      </c>
      <c r="K108" s="25">
        <f t="shared" si="11"/>
        <v>159014</v>
      </c>
      <c r="L108" s="35">
        <f t="shared" si="12"/>
        <v>8.4731495164849471E-2</v>
      </c>
      <c r="M108" s="25">
        <f t="shared" si="13"/>
        <v>328379</v>
      </c>
      <c r="N108" s="35">
        <f t="shared" si="14"/>
        <v>0.17497855760047623</v>
      </c>
      <c r="P108" s="36"/>
    </row>
    <row r="109" spans="1:16">
      <c r="A109" s="27">
        <v>102</v>
      </c>
      <c r="B109" s="28" t="s">
        <v>124</v>
      </c>
      <c r="C109" s="29" t="s">
        <v>22</v>
      </c>
      <c r="D109" s="30">
        <v>464611.45713688736</v>
      </c>
      <c r="E109" s="30">
        <v>6432497.3328993982</v>
      </c>
      <c r="F109" s="31">
        <v>89.096354256233894</v>
      </c>
      <c r="G109" s="32">
        <f t="shared" si="15"/>
        <v>72197.088046948105</v>
      </c>
      <c r="H109" s="33">
        <f t="shared" si="8"/>
        <v>0</v>
      </c>
      <c r="I109" s="34">
        <f t="shared" si="9"/>
        <v>116152.86428422184</v>
      </c>
      <c r="J109" s="35">
        <f t="shared" si="10"/>
        <v>0.25</v>
      </c>
      <c r="K109" s="25">
        <f t="shared" si="11"/>
        <v>38718</v>
      </c>
      <c r="L109" s="35">
        <f t="shared" si="12"/>
        <v>8.3333333333333329E-2</v>
      </c>
      <c r="M109" s="25">
        <f t="shared" si="13"/>
        <v>79956</v>
      </c>
      <c r="N109" s="35">
        <f t="shared" si="14"/>
        <v>0.17209122107826852</v>
      </c>
      <c r="P109" s="36"/>
    </row>
    <row r="110" spans="1:16">
      <c r="A110" s="27">
        <v>103</v>
      </c>
      <c r="B110" s="28" t="s">
        <v>125</v>
      </c>
      <c r="C110" s="29" t="s">
        <v>22</v>
      </c>
      <c r="D110" s="30">
        <v>6796302.7379999999</v>
      </c>
      <c r="E110" s="30">
        <v>92539122</v>
      </c>
      <c r="F110" s="31">
        <v>952.4</v>
      </c>
      <c r="G110" s="32">
        <f t="shared" si="15"/>
        <v>97164.134817303653</v>
      </c>
      <c r="H110" s="33">
        <f t="shared" si="8"/>
        <v>0.23499686885548768</v>
      </c>
      <c r="I110" s="34">
        <f t="shared" si="9"/>
        <v>3296185.5477239778</v>
      </c>
      <c r="J110" s="35">
        <f t="shared" si="10"/>
        <v>0.48499686885548765</v>
      </c>
      <c r="K110" s="25">
        <f t="shared" si="11"/>
        <v>1098729</v>
      </c>
      <c r="L110" s="35">
        <f t="shared" si="12"/>
        <v>0.16166562295182921</v>
      </c>
      <c r="M110" s="25">
        <f t="shared" si="13"/>
        <v>2268979</v>
      </c>
      <c r="N110" s="35">
        <f t="shared" si="14"/>
        <v>0.33385481352191093</v>
      </c>
      <c r="P110" s="36"/>
    </row>
    <row r="111" spans="1:16">
      <c r="A111" s="27">
        <v>104</v>
      </c>
      <c r="B111" s="28" t="s">
        <v>126</v>
      </c>
      <c r="C111" s="29" t="s">
        <v>24</v>
      </c>
      <c r="D111" s="30">
        <v>2224153.1616152572</v>
      </c>
      <c r="E111" s="30">
        <v>32731899.996770591</v>
      </c>
      <c r="F111" s="31">
        <v>431.10477648060902</v>
      </c>
      <c r="G111" s="32">
        <f t="shared" si="15"/>
        <v>75925.625932476454</v>
      </c>
      <c r="H111" s="33">
        <f t="shared" si="8"/>
        <v>0</v>
      </c>
      <c r="I111" s="34">
        <f t="shared" si="9"/>
        <v>111207.65808076286</v>
      </c>
      <c r="J111" s="35">
        <f t="shared" si="10"/>
        <v>0.05</v>
      </c>
      <c r="K111" s="25">
        <f t="shared" si="11"/>
        <v>37069</v>
      </c>
      <c r="L111" s="35">
        <f t="shared" si="12"/>
        <v>1.6666666666666666E-2</v>
      </c>
      <c r="M111" s="25">
        <f t="shared" si="13"/>
        <v>76551</v>
      </c>
      <c r="N111" s="35">
        <f t="shared" si="14"/>
        <v>3.4418244215653704E-2</v>
      </c>
      <c r="P111" s="36"/>
    </row>
    <row r="112" spans="1:16">
      <c r="A112" s="27">
        <v>105</v>
      </c>
      <c r="B112" s="28" t="s">
        <v>127</v>
      </c>
      <c r="C112" s="29" t="s">
        <v>22</v>
      </c>
      <c r="D112" s="30">
        <v>721030.58987167454</v>
      </c>
      <c r="E112" s="32">
        <v>9996377.5166823156</v>
      </c>
      <c r="F112" s="31">
        <v>119.65039123630675</v>
      </c>
      <c r="G112" s="32">
        <f t="shared" si="15"/>
        <v>83546.55102581071</v>
      </c>
      <c r="H112" s="33">
        <f t="shared" si="8"/>
        <v>6.1911672599759597E-2</v>
      </c>
      <c r="I112" s="34">
        <f t="shared" si="9"/>
        <v>224897.85728246529</v>
      </c>
      <c r="J112" s="35">
        <f t="shared" si="10"/>
        <v>0.3119116725997596</v>
      </c>
      <c r="K112" s="25">
        <f t="shared" si="11"/>
        <v>74966</v>
      </c>
      <c r="L112" s="35">
        <f t="shared" si="12"/>
        <v>0.1039705575332532</v>
      </c>
      <c r="M112" s="25">
        <f t="shared" si="13"/>
        <v>154812</v>
      </c>
      <c r="N112" s="35">
        <f t="shared" si="14"/>
        <v>0.21470904242503097</v>
      </c>
      <c r="P112" s="36"/>
    </row>
    <row r="113" spans="1:16">
      <c r="A113" s="27">
        <v>106</v>
      </c>
      <c r="B113" s="28" t="s">
        <v>128</v>
      </c>
      <c r="C113" s="29" t="s">
        <v>22</v>
      </c>
      <c r="D113" s="30">
        <v>893472.09600000002</v>
      </c>
      <c r="E113" s="32">
        <v>12096495.640000001</v>
      </c>
      <c r="F113" s="31">
        <v>159.79999999999998</v>
      </c>
      <c r="G113" s="32">
        <f t="shared" si="15"/>
        <v>75697.71989987485</v>
      </c>
      <c r="H113" s="33">
        <f t="shared" si="8"/>
        <v>0</v>
      </c>
      <c r="I113" s="34">
        <f t="shared" si="9"/>
        <v>223368.024</v>
      </c>
      <c r="J113" s="35">
        <f t="shared" si="10"/>
        <v>0.25</v>
      </c>
      <c r="K113" s="25">
        <f t="shared" si="11"/>
        <v>74456</v>
      </c>
      <c r="L113" s="35">
        <f t="shared" si="12"/>
        <v>8.3333333333333329E-2</v>
      </c>
      <c r="M113" s="25">
        <f t="shared" si="13"/>
        <v>153759</v>
      </c>
      <c r="N113" s="35">
        <f t="shared" si="14"/>
        <v>0.17209122107826852</v>
      </c>
      <c r="P113" s="36"/>
    </row>
    <row r="114" spans="1:16">
      <c r="A114" s="27">
        <v>107</v>
      </c>
      <c r="B114" s="28" t="s">
        <v>129</v>
      </c>
      <c r="C114" s="29" t="s">
        <v>22</v>
      </c>
      <c r="D114" s="30">
        <v>1433404.4638194947</v>
      </c>
      <c r="E114" s="32">
        <v>19594823.763916969</v>
      </c>
      <c r="F114" s="31">
        <v>240.1702166064982</v>
      </c>
      <c r="G114" s="32">
        <f t="shared" si="15"/>
        <v>81587.234423915652</v>
      </c>
      <c r="H114" s="33">
        <f t="shared" si="8"/>
        <v>3.7007937564329171E-2</v>
      </c>
      <c r="I114" s="34">
        <f t="shared" si="9"/>
        <v>411398.45885633631</v>
      </c>
      <c r="J114" s="35">
        <f t="shared" si="10"/>
        <v>0.28700793756432919</v>
      </c>
      <c r="K114" s="25">
        <f t="shared" si="11"/>
        <v>137133</v>
      </c>
      <c r="L114" s="35">
        <f t="shared" si="12"/>
        <v>9.5669312521443062E-2</v>
      </c>
      <c r="M114" s="25">
        <f t="shared" si="13"/>
        <v>283193</v>
      </c>
      <c r="N114" s="35">
        <f t="shared" si="14"/>
        <v>0.19756618573840345</v>
      </c>
      <c r="P114" s="36"/>
    </row>
    <row r="115" spans="1:16">
      <c r="A115" s="27">
        <v>108</v>
      </c>
      <c r="B115" s="28" t="s">
        <v>130</v>
      </c>
      <c r="C115" s="29" t="s">
        <v>22</v>
      </c>
      <c r="D115" s="30">
        <v>967751.64115151518</v>
      </c>
      <c r="E115" s="32">
        <v>13006859.768484849</v>
      </c>
      <c r="F115" s="31">
        <v>175.3772727272727</v>
      </c>
      <c r="G115" s="32">
        <f t="shared" si="15"/>
        <v>74165.024727643453</v>
      </c>
      <c r="H115" s="33">
        <f t="shared" si="8"/>
        <v>0</v>
      </c>
      <c r="I115" s="34">
        <f t="shared" si="9"/>
        <v>241937.9102878788</v>
      </c>
      <c r="J115" s="35">
        <f t="shared" si="10"/>
        <v>0.25</v>
      </c>
      <c r="K115" s="25">
        <f t="shared" si="11"/>
        <v>80646</v>
      </c>
      <c r="L115" s="35">
        <f t="shared" si="12"/>
        <v>8.3333333333333329E-2</v>
      </c>
      <c r="M115" s="25">
        <f t="shared" si="13"/>
        <v>166542</v>
      </c>
      <c r="N115" s="35">
        <f t="shared" si="14"/>
        <v>0.17209122107826852</v>
      </c>
      <c r="P115" s="36"/>
    </row>
    <row r="116" spans="1:16">
      <c r="A116" s="27">
        <v>109</v>
      </c>
      <c r="B116" s="28" t="s">
        <v>131</v>
      </c>
      <c r="C116" s="29" t="s">
        <v>22</v>
      </c>
      <c r="D116" s="30">
        <v>1066414.0051368873</v>
      </c>
      <c r="E116" s="30">
        <v>14395363.992899397</v>
      </c>
      <c r="F116" s="31">
        <v>201.29635425623388</v>
      </c>
      <c r="G116" s="32">
        <f t="shared" si="15"/>
        <v>71513.287193345139</v>
      </c>
      <c r="H116" s="33">
        <f t="shared" si="8"/>
        <v>0</v>
      </c>
      <c r="I116" s="34">
        <f t="shared" si="9"/>
        <v>266603.50128422183</v>
      </c>
      <c r="J116" s="35">
        <f t="shared" si="10"/>
        <v>0.25</v>
      </c>
      <c r="K116" s="25">
        <f t="shared" si="11"/>
        <v>88868</v>
      </c>
      <c r="L116" s="35">
        <f t="shared" si="12"/>
        <v>8.3333333333333329E-2</v>
      </c>
      <c r="M116" s="25">
        <f t="shared" si="13"/>
        <v>183521</v>
      </c>
      <c r="N116" s="35">
        <f t="shared" si="14"/>
        <v>0.17209122107826852</v>
      </c>
      <c r="P116" s="36"/>
    </row>
    <row r="117" spans="1:16">
      <c r="A117" s="27">
        <v>110</v>
      </c>
      <c r="B117" s="28" t="s">
        <v>132</v>
      </c>
      <c r="C117" s="29" t="s">
        <v>22</v>
      </c>
      <c r="D117" s="30">
        <v>1291676.8460000001</v>
      </c>
      <c r="E117" s="32">
        <v>18041932.300000001</v>
      </c>
      <c r="F117" s="31">
        <v>237.99999999999997</v>
      </c>
      <c r="G117" s="32">
        <f t="shared" si="15"/>
        <v>75806.438235294132</v>
      </c>
      <c r="H117" s="33">
        <f t="shared" si="8"/>
        <v>0</v>
      </c>
      <c r="I117" s="34">
        <f t="shared" si="9"/>
        <v>322919.21150000003</v>
      </c>
      <c r="J117" s="35">
        <f t="shared" si="10"/>
        <v>0.25</v>
      </c>
      <c r="K117" s="25">
        <f t="shared" si="11"/>
        <v>107640</v>
      </c>
      <c r="L117" s="35">
        <f t="shared" si="12"/>
        <v>8.3333333333333329E-2</v>
      </c>
      <c r="M117" s="25">
        <f t="shared" si="13"/>
        <v>222287</v>
      </c>
      <c r="N117" s="35">
        <f t="shared" si="14"/>
        <v>0.17209122107826852</v>
      </c>
      <c r="P117" s="36"/>
    </row>
    <row r="118" spans="1:16">
      <c r="A118" s="27">
        <v>111</v>
      </c>
      <c r="B118" s="28" t="s">
        <v>133</v>
      </c>
      <c r="C118" s="29" t="s">
        <v>22</v>
      </c>
      <c r="D118" s="30">
        <v>754175.38577584329</v>
      </c>
      <c r="E118" s="30">
        <v>10423443.526670294</v>
      </c>
      <c r="F118" s="31">
        <v>145.10010881392816</v>
      </c>
      <c r="G118" s="32">
        <f t="shared" si="15"/>
        <v>71836.221294892282</v>
      </c>
      <c r="H118" s="33">
        <f t="shared" si="8"/>
        <v>0</v>
      </c>
      <c r="I118" s="34">
        <f t="shared" si="9"/>
        <v>188543.84644396082</v>
      </c>
      <c r="J118" s="35">
        <f t="shared" si="10"/>
        <v>0.25</v>
      </c>
      <c r="K118" s="25">
        <f t="shared" si="11"/>
        <v>62848</v>
      </c>
      <c r="L118" s="35">
        <f t="shared" si="12"/>
        <v>8.3333333333333329E-2</v>
      </c>
      <c r="M118" s="25">
        <f t="shared" si="13"/>
        <v>129787</v>
      </c>
      <c r="N118" s="35">
        <f t="shared" si="14"/>
        <v>0.17209122107826852</v>
      </c>
      <c r="P118" s="36"/>
    </row>
    <row r="119" spans="1:16">
      <c r="A119" s="27">
        <v>112</v>
      </c>
      <c r="B119" s="28" t="s">
        <v>134</v>
      </c>
      <c r="C119" s="29" t="s">
        <v>22</v>
      </c>
      <c r="D119" s="30">
        <v>296571.13063014636</v>
      </c>
      <c r="E119" s="30">
        <v>4085224.0919519048</v>
      </c>
      <c r="F119" s="31">
        <v>57.303347526975955</v>
      </c>
      <c r="G119" s="32">
        <f t="shared" si="15"/>
        <v>71291.194463443113</v>
      </c>
      <c r="H119" s="33">
        <f t="shared" si="8"/>
        <v>0</v>
      </c>
      <c r="I119" s="34">
        <f t="shared" si="9"/>
        <v>74142.782657536591</v>
      </c>
      <c r="J119" s="35">
        <f t="shared" si="10"/>
        <v>0.25</v>
      </c>
      <c r="K119" s="25">
        <f t="shared" si="11"/>
        <v>24714</v>
      </c>
      <c r="L119" s="35">
        <f t="shared" si="12"/>
        <v>8.3333333333333329E-2</v>
      </c>
      <c r="M119" s="25">
        <f t="shared" si="13"/>
        <v>51037</v>
      </c>
      <c r="N119" s="35">
        <f t="shared" si="14"/>
        <v>0.17209122107826852</v>
      </c>
      <c r="P119" s="36"/>
    </row>
    <row r="120" spans="1:16">
      <c r="A120" s="27">
        <v>113</v>
      </c>
      <c r="B120" s="28" t="s">
        <v>135</v>
      </c>
      <c r="C120" s="29" t="s">
        <v>22</v>
      </c>
      <c r="D120" s="30">
        <v>711920.84</v>
      </c>
      <c r="E120" s="30">
        <v>9760539.6999999993</v>
      </c>
      <c r="F120" s="31">
        <v>133.80000000000001</v>
      </c>
      <c r="G120" s="32">
        <f t="shared" si="15"/>
        <v>72948.727204783252</v>
      </c>
      <c r="H120" s="33">
        <f t="shared" si="8"/>
        <v>0</v>
      </c>
      <c r="I120" s="34">
        <f t="shared" si="9"/>
        <v>177980.21</v>
      </c>
      <c r="J120" s="35">
        <f t="shared" si="10"/>
        <v>0.25</v>
      </c>
      <c r="K120" s="25">
        <f t="shared" si="11"/>
        <v>59327</v>
      </c>
      <c r="L120" s="35">
        <f t="shared" si="12"/>
        <v>8.3333333333333329E-2</v>
      </c>
      <c r="M120" s="25">
        <f t="shared" si="13"/>
        <v>122516</v>
      </c>
      <c r="N120" s="35">
        <f t="shared" si="14"/>
        <v>0.17209122107826852</v>
      </c>
      <c r="P120" s="36"/>
    </row>
    <row r="121" spans="1:16">
      <c r="A121" s="27">
        <v>114</v>
      </c>
      <c r="B121" s="28" t="s">
        <v>136</v>
      </c>
      <c r="C121" s="29" t="s">
        <v>24</v>
      </c>
      <c r="D121" s="30">
        <v>351818.55001805676</v>
      </c>
      <c r="E121" s="30">
        <v>4748235.1008598441</v>
      </c>
      <c r="F121" s="31">
        <v>59.265348237317276</v>
      </c>
      <c r="G121" s="32">
        <f t="shared" si="15"/>
        <v>80118.235057801445</v>
      </c>
      <c r="H121" s="33">
        <f t="shared" si="8"/>
        <v>1.8336340056535016E-2</v>
      </c>
      <c r="I121" s="34">
        <f t="shared" si="9"/>
        <v>17590.927500902839</v>
      </c>
      <c r="J121" s="35">
        <f t="shared" si="10"/>
        <v>0.05</v>
      </c>
      <c r="K121" s="25">
        <f t="shared" si="11"/>
        <v>5864</v>
      </c>
      <c r="L121" s="35">
        <f t="shared" si="12"/>
        <v>1.6666666666666666E-2</v>
      </c>
      <c r="M121" s="25">
        <f t="shared" si="13"/>
        <v>12110</v>
      </c>
      <c r="N121" s="35">
        <f t="shared" si="14"/>
        <v>3.4418244215653704E-2</v>
      </c>
      <c r="P121" s="36"/>
    </row>
    <row r="122" spans="1:16">
      <c r="A122" s="27">
        <v>115</v>
      </c>
      <c r="B122" s="28" t="s">
        <v>137</v>
      </c>
      <c r="C122" s="29" t="s">
        <v>22</v>
      </c>
      <c r="D122" s="30">
        <v>710521.235450904</v>
      </c>
      <c r="E122" s="32">
        <v>9609315.0722547267</v>
      </c>
      <c r="F122" s="31">
        <v>122.06552323416227</v>
      </c>
      <c r="G122" s="32">
        <f t="shared" si="15"/>
        <v>78722.597647993243</v>
      </c>
      <c r="H122" s="33">
        <f t="shared" si="8"/>
        <v>5.9720375473407497E-4</v>
      </c>
      <c r="I122" s="34">
        <f t="shared" si="9"/>
        <v>178054.63481235559</v>
      </c>
      <c r="J122" s="35">
        <f t="shared" si="10"/>
        <v>0.2505972037547341</v>
      </c>
      <c r="K122" s="25">
        <f t="shared" si="11"/>
        <v>59352</v>
      </c>
      <c r="L122" s="35">
        <f t="shared" si="12"/>
        <v>8.3532401251578028E-2</v>
      </c>
      <c r="M122" s="25">
        <f t="shared" si="13"/>
        <v>122567</v>
      </c>
      <c r="N122" s="35">
        <f t="shared" si="14"/>
        <v>0.17250231517180739</v>
      </c>
      <c r="P122" s="36"/>
    </row>
    <row r="123" spans="1:16">
      <c r="A123" s="27">
        <v>116</v>
      </c>
      <c r="B123" s="28" t="s">
        <v>138</v>
      </c>
      <c r="C123" s="29" t="s">
        <v>24</v>
      </c>
      <c r="D123" s="30">
        <v>641776.58400000003</v>
      </c>
      <c r="E123" s="30">
        <v>8693756.2599999998</v>
      </c>
      <c r="F123" s="31">
        <v>124.8</v>
      </c>
      <c r="G123" s="32">
        <f t="shared" si="15"/>
        <v>69661.508493589747</v>
      </c>
      <c r="H123" s="33">
        <f t="shared" si="8"/>
        <v>0</v>
      </c>
      <c r="I123" s="34">
        <f t="shared" si="9"/>
        <v>32088.829200000004</v>
      </c>
      <c r="J123" s="35">
        <f t="shared" si="10"/>
        <v>0.05</v>
      </c>
      <c r="K123" s="25">
        <f t="shared" si="11"/>
        <v>10696</v>
      </c>
      <c r="L123" s="35">
        <f t="shared" si="12"/>
        <v>1.6666666666666666E-2</v>
      </c>
      <c r="M123" s="25">
        <f t="shared" si="13"/>
        <v>22088</v>
      </c>
      <c r="N123" s="35">
        <f t="shared" si="14"/>
        <v>3.4418244215653704E-2</v>
      </c>
      <c r="P123" s="36"/>
    </row>
    <row r="124" spans="1:16">
      <c r="A124" s="27">
        <v>117</v>
      </c>
      <c r="B124" s="28" t="s">
        <v>139</v>
      </c>
      <c r="C124" s="29" t="s">
        <v>22</v>
      </c>
      <c r="D124" s="30">
        <v>1110551.860151815</v>
      </c>
      <c r="E124" s="32">
        <v>15226644.110814082</v>
      </c>
      <c r="F124" s="31">
        <v>154.37216721672169</v>
      </c>
      <c r="G124" s="32">
        <f t="shared" si="15"/>
        <v>98635.941862742227</v>
      </c>
      <c r="H124" s="33">
        <f t="shared" si="8"/>
        <v>0.2537041531440149</v>
      </c>
      <c r="I124" s="34">
        <f t="shared" si="9"/>
        <v>559389.58424028044</v>
      </c>
      <c r="J124" s="35">
        <f t="shared" si="10"/>
        <v>0.50370415314401495</v>
      </c>
      <c r="K124" s="25">
        <f t="shared" si="11"/>
        <v>186463</v>
      </c>
      <c r="L124" s="35">
        <f t="shared" si="12"/>
        <v>0.16790138438133831</v>
      </c>
      <c r="M124" s="25">
        <f t="shared" si="13"/>
        <v>385064</v>
      </c>
      <c r="N124" s="35">
        <f t="shared" si="14"/>
        <v>0.34673225110699479</v>
      </c>
      <c r="P124" s="36"/>
    </row>
    <row r="125" spans="1:16">
      <c r="A125" s="27">
        <v>118</v>
      </c>
      <c r="B125" s="28" t="s">
        <v>140</v>
      </c>
      <c r="C125" s="29" t="s">
        <v>22</v>
      </c>
      <c r="D125" s="30">
        <v>3184319.182</v>
      </c>
      <c r="E125" s="32">
        <v>43644438.310000002</v>
      </c>
      <c r="F125" s="31">
        <v>469.3</v>
      </c>
      <c r="G125" s="32">
        <f t="shared" si="15"/>
        <v>92999.016215640324</v>
      </c>
      <c r="H125" s="33">
        <f t="shared" si="8"/>
        <v>0.18205646609125808</v>
      </c>
      <c r="I125" s="34">
        <f t="shared" si="9"/>
        <v>1375805.6926815256</v>
      </c>
      <c r="J125" s="35">
        <f t="shared" si="10"/>
        <v>0.43205646609125808</v>
      </c>
      <c r="K125" s="25">
        <f t="shared" si="11"/>
        <v>458602</v>
      </c>
      <c r="L125" s="35">
        <f t="shared" si="12"/>
        <v>0.14401882203041935</v>
      </c>
      <c r="M125" s="25">
        <f t="shared" si="13"/>
        <v>947057</v>
      </c>
      <c r="N125" s="35">
        <f t="shared" si="14"/>
        <v>0.29741249929762448</v>
      </c>
      <c r="P125" s="36"/>
    </row>
    <row r="126" spans="1:16">
      <c r="A126" s="27">
        <v>119</v>
      </c>
      <c r="B126" s="28" t="s">
        <v>141</v>
      </c>
      <c r="C126" s="29" t="s">
        <v>22</v>
      </c>
      <c r="D126" s="30">
        <v>1535809.0954092536</v>
      </c>
      <c r="E126" s="32">
        <v>20897558.848489553</v>
      </c>
      <c r="F126" s="31">
        <v>244.66773134328361</v>
      </c>
      <c r="G126" s="32">
        <f t="shared" si="15"/>
        <v>85411.99419211116</v>
      </c>
      <c r="H126" s="33">
        <f t="shared" si="8"/>
        <v>8.5622236932378387E-2</v>
      </c>
      <c r="I126" s="34">
        <f t="shared" si="9"/>
        <v>515451.68410234619</v>
      </c>
      <c r="J126" s="35">
        <f t="shared" si="10"/>
        <v>0.33562223693237836</v>
      </c>
      <c r="K126" s="25">
        <f t="shared" si="11"/>
        <v>171817</v>
      </c>
      <c r="L126" s="35">
        <f t="shared" si="12"/>
        <v>0.11187407897745945</v>
      </c>
      <c r="M126" s="25">
        <f t="shared" si="13"/>
        <v>354818</v>
      </c>
      <c r="N126" s="35">
        <f t="shared" si="14"/>
        <v>0.23103056229885177</v>
      </c>
      <c r="P126" s="36"/>
    </row>
    <row r="127" spans="1:16">
      <c r="A127" s="27">
        <v>120</v>
      </c>
      <c r="B127" s="28" t="s">
        <v>142</v>
      </c>
      <c r="C127" s="29" t="s">
        <v>22</v>
      </c>
      <c r="D127" s="30">
        <v>198093.88513870002</v>
      </c>
      <c r="E127" s="32">
        <v>2783311.5286047733</v>
      </c>
      <c r="F127" s="31">
        <v>30.763284591131406</v>
      </c>
      <c r="G127" s="32">
        <f t="shared" si="15"/>
        <v>90475.109065797238</v>
      </c>
      <c r="H127" s="33">
        <f t="shared" si="8"/>
        <v>0.14997654860731124</v>
      </c>
      <c r="I127" s="34">
        <f t="shared" si="9"/>
        <v>79232.908477990379</v>
      </c>
      <c r="J127" s="35">
        <f t="shared" si="10"/>
        <v>0.39997654860731124</v>
      </c>
      <c r="K127" s="25">
        <f t="shared" si="11"/>
        <v>26411</v>
      </c>
      <c r="L127" s="35">
        <f t="shared" si="12"/>
        <v>0.13332551620243707</v>
      </c>
      <c r="M127" s="25">
        <f t="shared" si="13"/>
        <v>54541</v>
      </c>
      <c r="N127" s="35">
        <f t="shared" si="14"/>
        <v>0.27532981061001449</v>
      </c>
      <c r="P127" s="36"/>
    </row>
    <row r="128" spans="1:16">
      <c r="A128" s="27">
        <v>121</v>
      </c>
      <c r="B128" s="28" t="s">
        <v>143</v>
      </c>
      <c r="C128" s="29" t="s">
        <v>22</v>
      </c>
      <c r="D128" s="30">
        <v>230897.73318856405</v>
      </c>
      <c r="E128" s="32">
        <v>3113532.6571220979</v>
      </c>
      <c r="F128" s="31">
        <v>43.805279449699057</v>
      </c>
      <c r="G128" s="32">
        <f t="shared" si="15"/>
        <v>71076.653230744036</v>
      </c>
      <c r="H128" s="33">
        <f t="shared" si="8"/>
        <v>0</v>
      </c>
      <c r="I128" s="34">
        <f t="shared" si="9"/>
        <v>57724.433297141011</v>
      </c>
      <c r="J128" s="35">
        <f t="shared" si="10"/>
        <v>0.25</v>
      </c>
      <c r="K128" s="25">
        <f t="shared" si="11"/>
        <v>19241</v>
      </c>
      <c r="L128" s="35">
        <f t="shared" si="12"/>
        <v>8.3333333333333329E-2</v>
      </c>
      <c r="M128" s="25">
        <f t="shared" si="13"/>
        <v>39734</v>
      </c>
      <c r="N128" s="35">
        <f t="shared" si="14"/>
        <v>0.17209122107826852</v>
      </c>
      <c r="P128" s="36"/>
    </row>
    <row r="129" spans="1:16">
      <c r="A129" s="27">
        <v>122</v>
      </c>
      <c r="B129" s="28" t="s">
        <v>144</v>
      </c>
      <c r="C129" s="29" t="s">
        <v>22</v>
      </c>
      <c r="D129" s="30">
        <v>268695.34006153845</v>
      </c>
      <c r="E129" s="32">
        <v>3665519.4130769237</v>
      </c>
      <c r="F129" s="31">
        <v>46.887692307692312</v>
      </c>
      <c r="G129" s="32">
        <f t="shared" si="15"/>
        <v>78176.579666633857</v>
      </c>
      <c r="H129" s="33">
        <f t="shared" si="8"/>
        <v>0</v>
      </c>
      <c r="I129" s="34">
        <f t="shared" si="9"/>
        <v>67173.835015384611</v>
      </c>
      <c r="J129" s="35">
        <f t="shared" si="10"/>
        <v>0.25</v>
      </c>
      <c r="K129" s="25">
        <f t="shared" si="11"/>
        <v>22391</v>
      </c>
      <c r="L129" s="35">
        <f t="shared" si="12"/>
        <v>8.3333333333333329E-2</v>
      </c>
      <c r="M129" s="25">
        <f t="shared" si="13"/>
        <v>46240</v>
      </c>
      <c r="N129" s="35">
        <f t="shared" si="14"/>
        <v>0.17209122107826852</v>
      </c>
      <c r="P129" s="36"/>
    </row>
    <row r="130" spans="1:16">
      <c r="A130" s="27">
        <v>123</v>
      </c>
      <c r="B130" s="28" t="s">
        <v>145</v>
      </c>
      <c r="C130" s="29" t="s">
        <v>22</v>
      </c>
      <c r="D130" s="30">
        <v>140287.7310152459</v>
      </c>
      <c r="E130" s="30">
        <v>1955884.803239115</v>
      </c>
      <c r="F130" s="31">
        <v>31.383788220374804</v>
      </c>
      <c r="G130" s="32">
        <f t="shared" si="15"/>
        <v>62321.501454987731</v>
      </c>
      <c r="H130" s="33">
        <f t="shared" si="8"/>
        <v>0</v>
      </c>
      <c r="I130" s="34">
        <f t="shared" si="9"/>
        <v>35071.932753811474</v>
      </c>
      <c r="J130" s="35">
        <f t="shared" si="10"/>
        <v>0.25</v>
      </c>
      <c r="K130" s="25">
        <f t="shared" si="11"/>
        <v>11691</v>
      </c>
      <c r="L130" s="35">
        <f t="shared" si="12"/>
        <v>8.3333333333333329E-2</v>
      </c>
      <c r="M130" s="25">
        <f t="shared" si="13"/>
        <v>24143</v>
      </c>
      <c r="N130" s="35">
        <f t="shared" si="14"/>
        <v>0.17209122107826852</v>
      </c>
      <c r="P130" s="36"/>
    </row>
    <row r="131" spans="1:16">
      <c r="A131" s="27">
        <v>124</v>
      </c>
      <c r="B131" s="28" t="s">
        <v>146</v>
      </c>
      <c r="C131" s="29" t="s">
        <v>22</v>
      </c>
      <c r="D131" s="30">
        <v>1197802.7653593672</v>
      </c>
      <c r="E131" s="32">
        <v>16298866.326452008</v>
      </c>
      <c r="F131" s="31">
        <v>199.90936204589633</v>
      </c>
      <c r="G131" s="32">
        <f t="shared" si="15"/>
        <v>81531.28077468439</v>
      </c>
      <c r="H131" s="33">
        <f t="shared" si="8"/>
        <v>3.6296743235973553E-2</v>
      </c>
      <c r="I131" s="34">
        <f t="shared" si="9"/>
        <v>342927.03076142981</v>
      </c>
      <c r="J131" s="35">
        <f t="shared" si="10"/>
        <v>0.28629674323597354</v>
      </c>
      <c r="K131" s="25">
        <f t="shared" si="11"/>
        <v>114309</v>
      </c>
      <c r="L131" s="35">
        <f t="shared" si="12"/>
        <v>9.5432247745324508E-2</v>
      </c>
      <c r="M131" s="25">
        <f t="shared" si="13"/>
        <v>236059</v>
      </c>
      <c r="N131" s="35">
        <f t="shared" si="14"/>
        <v>0.1970766245368408</v>
      </c>
      <c r="P131" s="36"/>
    </row>
    <row r="132" spans="1:16">
      <c r="A132" s="27">
        <v>125</v>
      </c>
      <c r="B132" s="28" t="s">
        <v>147</v>
      </c>
      <c r="C132" s="29" t="s">
        <v>22</v>
      </c>
      <c r="D132" s="30">
        <v>202592.2629692308</v>
      </c>
      <c r="E132" s="32">
        <v>2759920.9784615384</v>
      </c>
      <c r="F132" s="31">
        <v>35.80615384615384</v>
      </c>
      <c r="G132" s="32">
        <f t="shared" si="15"/>
        <v>77079.515167139311</v>
      </c>
      <c r="H132" s="33">
        <f t="shared" si="8"/>
        <v>0</v>
      </c>
      <c r="I132" s="34">
        <f t="shared" si="9"/>
        <v>50648.065742307699</v>
      </c>
      <c r="J132" s="35">
        <f t="shared" si="10"/>
        <v>0.25</v>
      </c>
      <c r="K132" s="25">
        <f t="shared" si="11"/>
        <v>16883</v>
      </c>
      <c r="L132" s="35">
        <f t="shared" si="12"/>
        <v>8.3333333333333329E-2</v>
      </c>
      <c r="M132" s="25">
        <f t="shared" si="13"/>
        <v>34865</v>
      </c>
      <c r="N132" s="35">
        <f t="shared" si="14"/>
        <v>0.17209122107826852</v>
      </c>
      <c r="P132" s="36"/>
    </row>
    <row r="133" spans="1:16">
      <c r="A133" s="27">
        <v>126</v>
      </c>
      <c r="B133" s="28" t="s">
        <v>148</v>
      </c>
      <c r="C133" s="29" t="s">
        <v>22</v>
      </c>
      <c r="D133" s="30">
        <v>2732765.1939465036</v>
      </c>
      <c r="E133" s="32">
        <v>36952362.28230419</v>
      </c>
      <c r="F133" s="31">
        <v>427.87802447552457</v>
      </c>
      <c r="G133" s="32">
        <f t="shared" si="15"/>
        <v>86361.90729261894</v>
      </c>
      <c r="H133" s="33">
        <f t="shared" si="8"/>
        <v>9.7696030488177071E-2</v>
      </c>
      <c r="I133" s="34">
        <f t="shared" si="9"/>
        <v>950171.61019145267</v>
      </c>
      <c r="J133" s="35">
        <f t="shared" si="10"/>
        <v>0.3476960304881771</v>
      </c>
      <c r="K133" s="25">
        <f t="shared" si="11"/>
        <v>316724</v>
      </c>
      <c r="L133" s="35">
        <f t="shared" si="12"/>
        <v>0.11589867682939237</v>
      </c>
      <c r="M133" s="25">
        <f t="shared" si="13"/>
        <v>654065</v>
      </c>
      <c r="N133" s="35">
        <f t="shared" si="14"/>
        <v>0.23934173780310913</v>
      </c>
      <c r="P133" s="36"/>
    </row>
    <row r="134" spans="1:16">
      <c r="A134" s="27">
        <v>127</v>
      </c>
      <c r="B134" s="28" t="s">
        <v>149</v>
      </c>
      <c r="C134" s="29" t="s">
        <v>22</v>
      </c>
      <c r="D134" s="30">
        <v>272953.15116516367</v>
      </c>
      <c r="E134" s="32">
        <v>3746718.2480830601</v>
      </c>
      <c r="F134" s="31">
        <v>41.262616145896487</v>
      </c>
      <c r="G134" s="32">
        <f t="shared" si="15"/>
        <v>90801.761934711118</v>
      </c>
      <c r="H134" s="33">
        <f t="shared" si="8"/>
        <v>0.15412844345071039</v>
      </c>
      <c r="I134" s="34">
        <f t="shared" si="9"/>
        <v>110308.13211534405</v>
      </c>
      <c r="J134" s="35">
        <f t="shared" si="10"/>
        <v>0.40412844345071042</v>
      </c>
      <c r="K134" s="25">
        <f t="shared" si="11"/>
        <v>36769</v>
      </c>
      <c r="L134" s="35">
        <f t="shared" si="12"/>
        <v>0.13470948115023682</v>
      </c>
      <c r="M134" s="25">
        <f t="shared" si="13"/>
        <v>75931</v>
      </c>
      <c r="N134" s="35">
        <f t="shared" si="14"/>
        <v>0.27818782922357105</v>
      </c>
      <c r="P134" s="36"/>
    </row>
    <row r="135" spans="1:16">
      <c r="A135" s="27">
        <v>128</v>
      </c>
      <c r="B135" s="28" t="s">
        <v>150</v>
      </c>
      <c r="C135" s="29" t="s">
        <v>22</v>
      </c>
      <c r="D135" s="30">
        <v>2539483.984127542</v>
      </c>
      <c r="E135" s="32">
        <v>34257642.974630311</v>
      </c>
      <c r="F135" s="31">
        <v>392.39195933456563</v>
      </c>
      <c r="G135" s="32">
        <f t="shared" si="15"/>
        <v>87304.650769923595</v>
      </c>
      <c r="H135" s="33">
        <f t="shared" si="8"/>
        <v>0.10967869512872962</v>
      </c>
      <c r="I135" s="34">
        <f t="shared" si="9"/>
        <v>913398.28571130184</v>
      </c>
      <c r="J135" s="35">
        <f t="shared" si="10"/>
        <v>0.35967869512872963</v>
      </c>
      <c r="K135" s="25">
        <f t="shared" si="11"/>
        <v>304466</v>
      </c>
      <c r="L135" s="35">
        <f t="shared" si="12"/>
        <v>0.11989289837624321</v>
      </c>
      <c r="M135" s="25">
        <f t="shared" si="13"/>
        <v>628751</v>
      </c>
      <c r="N135" s="35">
        <f t="shared" si="14"/>
        <v>0.24759018336216546</v>
      </c>
      <c r="P135" s="36"/>
    </row>
    <row r="136" spans="1:16">
      <c r="A136" s="27">
        <v>129</v>
      </c>
      <c r="B136" s="28" t="s">
        <v>151</v>
      </c>
      <c r="C136" s="29" t="s">
        <v>22</v>
      </c>
      <c r="D136" s="30">
        <v>831791.76100000006</v>
      </c>
      <c r="E136" s="32">
        <v>11223772.300000001</v>
      </c>
      <c r="F136" s="31">
        <v>147.9</v>
      </c>
      <c r="G136" s="32">
        <f t="shared" si="15"/>
        <v>75887.574712643676</v>
      </c>
      <c r="H136" s="33">
        <f t="shared" ref="H136:H176" si="16">MAX((G136-$G$7)/$G$7,0)</f>
        <v>0</v>
      </c>
      <c r="I136" s="34">
        <f t="shared" ref="I136:I176" si="17">J136*D136</f>
        <v>207947.94025000001</v>
      </c>
      <c r="J136" s="35">
        <f t="shared" ref="J136:J176" si="18">IF(C136="Yes",$C$2,MIN((H136+$C$3),1))</f>
        <v>0.25</v>
      </c>
      <c r="K136" s="25">
        <f t="shared" ref="K136:K176" si="19">ROUND(I136/3,0)</f>
        <v>69316</v>
      </c>
      <c r="L136" s="35">
        <f t="shared" ref="L136:L176" si="20">J136/3</f>
        <v>8.3333333333333329E-2</v>
      </c>
      <c r="M136" s="25">
        <f t="shared" ref="M136:M176" si="21">ROUND(K136*(2*(310.9/301.1)),0)</f>
        <v>143144</v>
      </c>
      <c r="N136" s="35">
        <f t="shared" ref="N136:N176" si="22">(L136*(2*(310.9/301.1)))</f>
        <v>0.17209122107826852</v>
      </c>
      <c r="P136" s="36"/>
    </row>
    <row r="137" spans="1:16">
      <c r="A137" s="27">
        <v>130</v>
      </c>
      <c r="B137" s="28" t="s">
        <v>152</v>
      </c>
      <c r="C137" s="29" t="s">
        <v>22</v>
      </c>
      <c r="D137" s="30">
        <v>1417439.3833946912</v>
      </c>
      <c r="E137" s="32">
        <v>19382283.953614682</v>
      </c>
      <c r="F137" s="31">
        <v>233.59394972969753</v>
      </c>
      <c r="G137" s="32">
        <f t="shared" ref="G137:G176" si="23">E137/F137</f>
        <v>82974.255009784407</v>
      </c>
      <c r="H137" s="33">
        <f t="shared" si="16"/>
        <v>5.4637550423095239E-2</v>
      </c>
      <c r="I137" s="34">
        <f t="shared" si="17"/>
        <v>431805.26163058128</v>
      </c>
      <c r="J137" s="35">
        <f t="shared" si="18"/>
        <v>0.30463755042309526</v>
      </c>
      <c r="K137" s="25">
        <f t="shared" si="19"/>
        <v>143935</v>
      </c>
      <c r="L137" s="35">
        <f t="shared" si="20"/>
        <v>0.10154585014103175</v>
      </c>
      <c r="M137" s="25">
        <f t="shared" si="21"/>
        <v>297239</v>
      </c>
      <c r="N137" s="35">
        <f t="shared" si="22"/>
        <v>0.20970179215441226</v>
      </c>
      <c r="P137" s="36"/>
    </row>
    <row r="138" spans="1:16">
      <c r="A138" s="27">
        <v>131</v>
      </c>
      <c r="B138" s="28" t="s">
        <v>153</v>
      </c>
      <c r="C138" s="29" t="s">
        <v>22</v>
      </c>
      <c r="D138" s="30">
        <v>3242892.1649999996</v>
      </c>
      <c r="E138" s="30">
        <v>44386325.969999999</v>
      </c>
      <c r="F138" s="31">
        <v>593.5</v>
      </c>
      <c r="G138" s="32">
        <f t="shared" si="23"/>
        <v>74787.406857624257</v>
      </c>
      <c r="H138" s="33">
        <f t="shared" si="16"/>
        <v>0</v>
      </c>
      <c r="I138" s="34">
        <f t="shared" si="17"/>
        <v>810723.04124999989</v>
      </c>
      <c r="J138" s="35">
        <f t="shared" si="18"/>
        <v>0.25</v>
      </c>
      <c r="K138" s="25">
        <f t="shared" si="19"/>
        <v>270241</v>
      </c>
      <c r="L138" s="35">
        <f t="shared" si="20"/>
        <v>8.3333333333333329E-2</v>
      </c>
      <c r="M138" s="25">
        <f t="shared" si="21"/>
        <v>558073</v>
      </c>
      <c r="N138" s="35">
        <f t="shared" si="22"/>
        <v>0.17209122107826852</v>
      </c>
      <c r="P138" s="36"/>
    </row>
    <row r="139" spans="1:16">
      <c r="A139" s="27">
        <v>132</v>
      </c>
      <c r="B139" s="28" t="s">
        <v>154</v>
      </c>
      <c r="C139" s="29" t="s">
        <v>22</v>
      </c>
      <c r="D139" s="30">
        <v>2505465.1439999999</v>
      </c>
      <c r="E139" s="32">
        <v>34267887.299999997</v>
      </c>
      <c r="F139" s="31">
        <v>402</v>
      </c>
      <c r="G139" s="32">
        <f t="shared" si="23"/>
        <v>85243.500746268648</v>
      </c>
      <c r="H139" s="33">
        <f t="shared" si="16"/>
        <v>8.3480614630801364E-2</v>
      </c>
      <c r="I139" s="34">
        <f t="shared" si="17"/>
        <v>835524.05615716917</v>
      </c>
      <c r="J139" s="35">
        <f t="shared" si="18"/>
        <v>0.33348061463080136</v>
      </c>
      <c r="K139" s="25">
        <f t="shared" si="19"/>
        <v>278508</v>
      </c>
      <c r="L139" s="35">
        <f t="shared" si="20"/>
        <v>0.11116020487693379</v>
      </c>
      <c r="M139" s="25">
        <f t="shared" si="21"/>
        <v>575145</v>
      </c>
      <c r="N139" s="35">
        <f t="shared" si="22"/>
        <v>0.22955634471098443</v>
      </c>
      <c r="P139" s="36"/>
    </row>
    <row r="140" spans="1:16">
      <c r="A140" s="27">
        <v>133</v>
      </c>
      <c r="B140" s="28" t="s">
        <v>155</v>
      </c>
      <c r="C140" s="29" t="s">
        <v>24</v>
      </c>
      <c r="D140" s="30">
        <v>191551.70609286326</v>
      </c>
      <c r="E140" s="30">
        <v>2624532.5115649183</v>
      </c>
      <c r="F140" s="31">
        <v>40.978933791917456</v>
      </c>
      <c r="G140" s="32">
        <f t="shared" si="23"/>
        <v>64045.895505523673</v>
      </c>
      <c r="H140" s="33">
        <f t="shared" si="16"/>
        <v>0</v>
      </c>
      <c r="I140" s="34">
        <f t="shared" si="17"/>
        <v>9577.5853046431639</v>
      </c>
      <c r="J140" s="35">
        <f t="shared" si="18"/>
        <v>0.05</v>
      </c>
      <c r="K140" s="25">
        <f t="shared" si="19"/>
        <v>3193</v>
      </c>
      <c r="L140" s="35">
        <f t="shared" si="20"/>
        <v>1.6666666666666666E-2</v>
      </c>
      <c r="M140" s="25">
        <f t="shared" si="21"/>
        <v>6594</v>
      </c>
      <c r="N140" s="35">
        <f t="shared" si="22"/>
        <v>3.4418244215653704E-2</v>
      </c>
      <c r="P140" s="36"/>
    </row>
    <row r="141" spans="1:16">
      <c r="A141" s="27">
        <v>134</v>
      </c>
      <c r="B141" s="28" t="s">
        <v>156</v>
      </c>
      <c r="C141" s="29" t="s">
        <v>22</v>
      </c>
      <c r="D141" s="30">
        <v>838172.07000000007</v>
      </c>
      <c r="E141" s="30">
        <v>11626010.220000001</v>
      </c>
      <c r="F141" s="31">
        <v>163.9</v>
      </c>
      <c r="G141" s="32">
        <f t="shared" si="23"/>
        <v>70933.558389261743</v>
      </c>
      <c r="H141" s="33">
        <f t="shared" si="16"/>
        <v>0</v>
      </c>
      <c r="I141" s="34">
        <f t="shared" si="17"/>
        <v>209543.01750000002</v>
      </c>
      <c r="J141" s="35">
        <f t="shared" si="18"/>
        <v>0.25</v>
      </c>
      <c r="K141" s="25">
        <f t="shared" si="19"/>
        <v>69848</v>
      </c>
      <c r="L141" s="35">
        <f t="shared" si="20"/>
        <v>8.3333333333333329E-2</v>
      </c>
      <c r="M141" s="25">
        <f t="shared" si="21"/>
        <v>144243</v>
      </c>
      <c r="N141" s="35">
        <f t="shared" si="22"/>
        <v>0.17209122107826852</v>
      </c>
      <c r="P141" s="36"/>
    </row>
    <row r="142" spans="1:16">
      <c r="A142" s="27">
        <v>135</v>
      </c>
      <c r="B142" s="28" t="s">
        <v>157</v>
      </c>
      <c r="C142" s="29" t="s">
        <v>22</v>
      </c>
      <c r="D142" s="30">
        <v>10221062.314000001</v>
      </c>
      <c r="E142" s="30">
        <v>138316245.59999999</v>
      </c>
      <c r="F142" s="31">
        <v>1507.1000000000001</v>
      </c>
      <c r="G142" s="32">
        <f t="shared" si="23"/>
        <v>91776.422002521387</v>
      </c>
      <c r="H142" s="33">
        <f t="shared" si="16"/>
        <v>0.16651678133080847</v>
      </c>
      <c r="I142" s="34">
        <f t="shared" si="17"/>
        <v>4257243.9768089056</v>
      </c>
      <c r="J142" s="35">
        <f t="shared" si="18"/>
        <v>0.41651678133080849</v>
      </c>
      <c r="K142" s="25">
        <f t="shared" si="19"/>
        <v>1419081</v>
      </c>
      <c r="L142" s="35">
        <f t="shared" si="20"/>
        <v>0.13883892711026949</v>
      </c>
      <c r="M142" s="25">
        <f t="shared" si="21"/>
        <v>2930537</v>
      </c>
      <c r="N142" s="35">
        <f t="shared" si="22"/>
        <v>0.28671552599523598</v>
      </c>
      <c r="P142" s="36"/>
    </row>
    <row r="143" spans="1:16">
      <c r="A143" s="27">
        <v>136</v>
      </c>
      <c r="B143" s="28" t="s">
        <v>158</v>
      </c>
      <c r="C143" s="29" t="s">
        <v>22</v>
      </c>
      <c r="D143" s="30">
        <v>168040.09718856405</v>
      </c>
      <c r="E143" s="30">
        <v>2379517.6871220977</v>
      </c>
      <c r="F143" s="31">
        <v>36.905279449699059</v>
      </c>
      <c r="G143" s="32">
        <f t="shared" si="23"/>
        <v>64476.34925418513</v>
      </c>
      <c r="H143" s="33">
        <f t="shared" si="16"/>
        <v>0</v>
      </c>
      <c r="I143" s="34">
        <f t="shared" si="17"/>
        <v>42010.024297141012</v>
      </c>
      <c r="J143" s="35">
        <f t="shared" si="18"/>
        <v>0.25</v>
      </c>
      <c r="K143" s="25">
        <f t="shared" si="19"/>
        <v>14003</v>
      </c>
      <c r="L143" s="35">
        <f t="shared" si="20"/>
        <v>8.3333333333333329E-2</v>
      </c>
      <c r="M143" s="25">
        <f t="shared" si="21"/>
        <v>28918</v>
      </c>
      <c r="N143" s="35">
        <f t="shared" si="22"/>
        <v>0.17209122107826852</v>
      </c>
      <c r="P143" s="36"/>
    </row>
    <row r="144" spans="1:16">
      <c r="A144" s="27">
        <v>137</v>
      </c>
      <c r="B144" s="28" t="s">
        <v>159</v>
      </c>
      <c r="C144" s="29" t="s">
        <v>22</v>
      </c>
      <c r="D144" s="30">
        <v>1200644.4811885641</v>
      </c>
      <c r="E144" s="32">
        <v>16284876.697122099</v>
      </c>
      <c r="F144" s="31">
        <v>207.00527944969906</v>
      </c>
      <c r="G144" s="32">
        <f t="shared" si="23"/>
        <v>78668.895500702522</v>
      </c>
      <c r="H144" s="33">
        <f t="shared" si="16"/>
        <v>0</v>
      </c>
      <c r="I144" s="34">
        <f t="shared" si="17"/>
        <v>300161.12029714102</v>
      </c>
      <c r="J144" s="35">
        <f t="shared" si="18"/>
        <v>0.25</v>
      </c>
      <c r="K144" s="25">
        <f t="shared" si="19"/>
        <v>100054</v>
      </c>
      <c r="L144" s="35">
        <f t="shared" si="20"/>
        <v>8.3333333333333329E-2</v>
      </c>
      <c r="M144" s="25">
        <f t="shared" si="21"/>
        <v>206621</v>
      </c>
      <c r="N144" s="35">
        <f t="shared" si="22"/>
        <v>0.17209122107826852</v>
      </c>
      <c r="P144" s="36"/>
    </row>
    <row r="145" spans="1:16">
      <c r="A145" s="27">
        <v>138</v>
      </c>
      <c r="B145" s="28" t="s">
        <v>160</v>
      </c>
      <c r="C145" s="29" t="s">
        <v>22</v>
      </c>
      <c r="D145" s="30">
        <v>3902891.321</v>
      </c>
      <c r="E145" s="32">
        <v>53322667.93</v>
      </c>
      <c r="F145" s="31">
        <v>631</v>
      </c>
      <c r="G145" s="32">
        <f t="shared" si="23"/>
        <v>84505.020491283678</v>
      </c>
      <c r="H145" s="33">
        <f t="shared" si="16"/>
        <v>7.4094221139695812E-2</v>
      </c>
      <c r="I145" s="34">
        <f t="shared" si="17"/>
        <v>1264904.5228723735</v>
      </c>
      <c r="J145" s="35">
        <f t="shared" si="18"/>
        <v>0.32409422113969583</v>
      </c>
      <c r="K145" s="25">
        <f t="shared" si="19"/>
        <v>421635</v>
      </c>
      <c r="L145" s="35">
        <f t="shared" si="20"/>
        <v>0.10803140704656528</v>
      </c>
      <c r="M145" s="25">
        <f t="shared" si="21"/>
        <v>870716</v>
      </c>
      <c r="N145" s="35">
        <f t="shared" si="22"/>
        <v>0.22309508104136258</v>
      </c>
      <c r="P145" s="36"/>
    </row>
    <row r="146" spans="1:16">
      <c r="A146" s="27">
        <v>139</v>
      </c>
      <c r="B146" s="28" t="s">
        <v>161</v>
      </c>
      <c r="C146" s="29" t="s">
        <v>22</v>
      </c>
      <c r="D146" s="30">
        <v>1327053.085</v>
      </c>
      <c r="E146" s="32">
        <v>18167384.890000001</v>
      </c>
      <c r="F146" s="31">
        <v>225.79999999999998</v>
      </c>
      <c r="G146" s="32">
        <f t="shared" si="23"/>
        <v>80457.860451727203</v>
      </c>
      <c r="H146" s="33">
        <f t="shared" si="16"/>
        <v>2.2653121128797776E-2</v>
      </c>
      <c r="I146" s="34">
        <f t="shared" si="17"/>
        <v>361825.16552884982</v>
      </c>
      <c r="J146" s="35">
        <f t="shared" si="18"/>
        <v>0.2726531211287978</v>
      </c>
      <c r="K146" s="25">
        <f t="shared" si="19"/>
        <v>120608</v>
      </c>
      <c r="L146" s="35">
        <f t="shared" si="20"/>
        <v>9.0884373709599273E-2</v>
      </c>
      <c r="M146" s="25">
        <f t="shared" si="21"/>
        <v>249067</v>
      </c>
      <c r="N146" s="35">
        <f t="shared" si="22"/>
        <v>0.18768483418342349</v>
      </c>
      <c r="P146" s="36"/>
    </row>
    <row r="147" spans="1:16">
      <c r="A147" s="27">
        <v>140</v>
      </c>
      <c r="B147" s="28" t="s">
        <v>162</v>
      </c>
      <c r="C147" s="29" t="s">
        <v>22</v>
      </c>
      <c r="D147" s="30">
        <v>500416.74795280112</v>
      </c>
      <c r="E147" s="30">
        <v>6840866.0351241278</v>
      </c>
      <c r="F147" s="31">
        <v>88.653259585262106</v>
      </c>
      <c r="G147" s="32">
        <f t="shared" si="23"/>
        <v>77164.292290290105</v>
      </c>
      <c r="H147" s="33">
        <f t="shared" si="16"/>
        <v>0</v>
      </c>
      <c r="I147" s="34">
        <f t="shared" si="17"/>
        <v>125104.18698820028</v>
      </c>
      <c r="J147" s="35">
        <f t="shared" si="18"/>
        <v>0.25</v>
      </c>
      <c r="K147" s="25">
        <f t="shared" si="19"/>
        <v>41701</v>
      </c>
      <c r="L147" s="35">
        <f t="shared" si="20"/>
        <v>8.3333333333333329E-2</v>
      </c>
      <c r="M147" s="25">
        <f t="shared" si="21"/>
        <v>86117</v>
      </c>
      <c r="N147" s="35">
        <f t="shared" si="22"/>
        <v>0.17209122107826852</v>
      </c>
      <c r="P147" s="36"/>
    </row>
    <row r="148" spans="1:16">
      <c r="A148" s="27">
        <v>141</v>
      </c>
      <c r="B148" s="28" t="s">
        <v>163</v>
      </c>
      <c r="C148" s="29" t="s">
        <v>22</v>
      </c>
      <c r="D148" s="30">
        <v>545665.46399999992</v>
      </c>
      <c r="E148" s="30">
        <v>7493716.8099999996</v>
      </c>
      <c r="F148" s="31">
        <v>102.99999999999999</v>
      </c>
      <c r="G148" s="32">
        <f t="shared" si="23"/>
        <v>72754.532135922331</v>
      </c>
      <c r="H148" s="33">
        <f t="shared" si="16"/>
        <v>0</v>
      </c>
      <c r="I148" s="34">
        <f t="shared" si="17"/>
        <v>136416.36599999998</v>
      </c>
      <c r="J148" s="35">
        <f t="shared" si="18"/>
        <v>0.25</v>
      </c>
      <c r="K148" s="25">
        <f t="shared" si="19"/>
        <v>45472</v>
      </c>
      <c r="L148" s="35">
        <f t="shared" si="20"/>
        <v>8.3333333333333329E-2</v>
      </c>
      <c r="M148" s="25">
        <f t="shared" si="21"/>
        <v>93904</v>
      </c>
      <c r="N148" s="35">
        <f t="shared" si="22"/>
        <v>0.17209122107826852</v>
      </c>
      <c r="P148" s="36"/>
    </row>
    <row r="149" spans="1:16">
      <c r="A149" s="27">
        <v>142</v>
      </c>
      <c r="B149" s="28" t="s">
        <v>164</v>
      </c>
      <c r="C149" s="29" t="s">
        <v>22</v>
      </c>
      <c r="D149" s="30">
        <v>1201626.9208450334</v>
      </c>
      <c r="E149" s="32">
        <v>16191651.404728476</v>
      </c>
      <c r="F149" s="31">
        <v>207.12208609271522</v>
      </c>
      <c r="G149" s="32">
        <f t="shared" si="23"/>
        <v>78174.431854073337</v>
      </c>
      <c r="H149" s="33">
        <f t="shared" si="16"/>
        <v>0</v>
      </c>
      <c r="I149" s="34">
        <f t="shared" si="17"/>
        <v>300406.73021125834</v>
      </c>
      <c r="J149" s="35">
        <f t="shared" si="18"/>
        <v>0.25</v>
      </c>
      <c r="K149" s="25">
        <f t="shared" si="19"/>
        <v>100136</v>
      </c>
      <c r="L149" s="35">
        <f t="shared" si="20"/>
        <v>8.3333333333333329E-2</v>
      </c>
      <c r="M149" s="25">
        <f t="shared" si="21"/>
        <v>206790</v>
      </c>
      <c r="N149" s="35">
        <f t="shared" si="22"/>
        <v>0.17209122107826852</v>
      </c>
      <c r="P149" s="36"/>
    </row>
    <row r="150" spans="1:16">
      <c r="A150" s="27">
        <v>143</v>
      </c>
      <c r="B150" s="28" t="s">
        <v>165</v>
      </c>
      <c r="C150" s="29" t="s">
        <v>24</v>
      </c>
      <c r="D150" s="30">
        <v>2196475.0841106651</v>
      </c>
      <c r="E150" s="30">
        <v>30069844.57890024</v>
      </c>
      <c r="F150" s="31">
        <v>381.56650226006502</v>
      </c>
      <c r="G150" s="32">
        <f t="shared" si="23"/>
        <v>78806.300869685569</v>
      </c>
      <c r="H150" s="33">
        <f t="shared" si="16"/>
        <v>1.6611067771559768E-3</v>
      </c>
      <c r="I150" s="34">
        <f t="shared" si="17"/>
        <v>109823.75420553326</v>
      </c>
      <c r="J150" s="35">
        <f t="shared" si="18"/>
        <v>0.05</v>
      </c>
      <c r="K150" s="25">
        <f t="shared" si="19"/>
        <v>36608</v>
      </c>
      <c r="L150" s="35">
        <f t="shared" si="20"/>
        <v>1.6666666666666666E-2</v>
      </c>
      <c r="M150" s="25">
        <f t="shared" si="21"/>
        <v>75599</v>
      </c>
      <c r="N150" s="35">
        <f t="shared" si="22"/>
        <v>3.4418244215653704E-2</v>
      </c>
      <c r="P150" s="36"/>
    </row>
    <row r="151" spans="1:16">
      <c r="A151" s="27">
        <v>144</v>
      </c>
      <c r="B151" s="28" t="s">
        <v>166</v>
      </c>
      <c r="C151" s="29" t="s">
        <v>22</v>
      </c>
      <c r="D151" s="30">
        <v>4000143.61</v>
      </c>
      <c r="E151" s="32">
        <v>54354991.5</v>
      </c>
      <c r="F151" s="31">
        <v>609.70000000000005</v>
      </c>
      <c r="G151" s="32">
        <f t="shared" si="23"/>
        <v>89150.387895686392</v>
      </c>
      <c r="H151" s="33">
        <f t="shared" si="16"/>
        <v>0.1331387874285628</v>
      </c>
      <c r="I151" s="34">
        <f t="shared" si="17"/>
        <v>1532610.1722755136</v>
      </c>
      <c r="J151" s="35">
        <f t="shared" si="18"/>
        <v>0.38313878742856278</v>
      </c>
      <c r="K151" s="25">
        <f t="shared" si="19"/>
        <v>510870</v>
      </c>
      <c r="L151" s="35">
        <f t="shared" si="20"/>
        <v>0.12771292914285426</v>
      </c>
      <c r="M151" s="25">
        <f t="shared" si="21"/>
        <v>1054995</v>
      </c>
      <c r="N151" s="35">
        <f t="shared" si="22"/>
        <v>0.26373928708411415</v>
      </c>
      <c r="P151" s="36"/>
    </row>
    <row r="152" spans="1:16">
      <c r="A152" s="27">
        <v>145</v>
      </c>
      <c r="B152" s="28" t="s">
        <v>167</v>
      </c>
      <c r="C152" s="29" t="s">
        <v>22</v>
      </c>
      <c r="D152" s="30">
        <v>61823.020943882249</v>
      </c>
      <c r="E152" s="32">
        <v>832838.91219871212</v>
      </c>
      <c r="F152" s="31">
        <v>11.887120515179394</v>
      </c>
      <c r="G152" s="32">
        <f t="shared" si="23"/>
        <v>70062.292304953837</v>
      </c>
      <c r="H152" s="33">
        <f t="shared" si="16"/>
        <v>0</v>
      </c>
      <c r="I152" s="34">
        <f t="shared" si="17"/>
        <v>15455.755235970562</v>
      </c>
      <c r="J152" s="35">
        <f t="shared" si="18"/>
        <v>0.25</v>
      </c>
      <c r="K152" s="25">
        <f t="shared" si="19"/>
        <v>5152</v>
      </c>
      <c r="L152" s="35">
        <f t="shared" si="20"/>
        <v>8.3333333333333329E-2</v>
      </c>
      <c r="M152" s="25">
        <f t="shared" si="21"/>
        <v>10639</v>
      </c>
      <c r="N152" s="35">
        <f t="shared" si="22"/>
        <v>0.17209122107826852</v>
      </c>
      <c r="P152" s="36"/>
    </row>
    <row r="153" spans="1:16">
      <c r="A153" s="27">
        <v>146</v>
      </c>
      <c r="B153" s="28" t="s">
        <v>168</v>
      </c>
      <c r="C153" s="29" t="s">
        <v>22</v>
      </c>
      <c r="D153" s="30">
        <v>1837839.125</v>
      </c>
      <c r="E153" s="30">
        <v>25023963.559999999</v>
      </c>
      <c r="F153" s="31">
        <v>335.7</v>
      </c>
      <c r="G153" s="32">
        <f t="shared" si="23"/>
        <v>74542.637950551085</v>
      </c>
      <c r="H153" s="33">
        <f t="shared" si="16"/>
        <v>0</v>
      </c>
      <c r="I153" s="34">
        <f t="shared" si="17"/>
        <v>459459.78125</v>
      </c>
      <c r="J153" s="35">
        <f t="shared" si="18"/>
        <v>0.25</v>
      </c>
      <c r="K153" s="25">
        <f t="shared" si="19"/>
        <v>153153</v>
      </c>
      <c r="L153" s="35">
        <f t="shared" si="20"/>
        <v>8.3333333333333329E-2</v>
      </c>
      <c r="M153" s="25">
        <f t="shared" si="21"/>
        <v>316275</v>
      </c>
      <c r="N153" s="35">
        <f t="shared" si="22"/>
        <v>0.17209122107826852</v>
      </c>
      <c r="P153" s="36"/>
    </row>
    <row r="154" spans="1:16">
      <c r="A154" s="27">
        <v>147</v>
      </c>
      <c r="B154" s="28" t="s">
        <v>169</v>
      </c>
      <c r="C154" s="29" t="s">
        <v>22</v>
      </c>
      <c r="D154" s="30">
        <v>204600.49465692174</v>
      </c>
      <c r="E154" s="30">
        <v>2785997.4836629406</v>
      </c>
      <c r="F154" s="31">
        <v>40.758383490971624</v>
      </c>
      <c r="G154" s="32">
        <f t="shared" si="23"/>
        <v>68353.973956795075</v>
      </c>
      <c r="H154" s="33">
        <f t="shared" si="16"/>
        <v>0</v>
      </c>
      <c r="I154" s="34">
        <f t="shared" si="17"/>
        <v>51150.123664230436</v>
      </c>
      <c r="J154" s="35">
        <f t="shared" si="18"/>
        <v>0.25</v>
      </c>
      <c r="K154" s="25">
        <f t="shared" si="19"/>
        <v>17050</v>
      </c>
      <c r="L154" s="35">
        <f t="shared" si="20"/>
        <v>8.3333333333333329E-2</v>
      </c>
      <c r="M154" s="25">
        <f t="shared" si="21"/>
        <v>35210</v>
      </c>
      <c r="N154" s="35">
        <f t="shared" si="22"/>
        <v>0.17209122107826852</v>
      </c>
      <c r="P154" s="36"/>
    </row>
    <row r="155" spans="1:16">
      <c r="A155" s="27">
        <v>148</v>
      </c>
      <c r="B155" s="28" t="s">
        <v>170</v>
      </c>
      <c r="C155" s="29" t="s">
        <v>22</v>
      </c>
      <c r="D155" s="30">
        <v>3786248.1919999998</v>
      </c>
      <c r="E155" s="32">
        <v>51299556.960000001</v>
      </c>
      <c r="F155" s="31">
        <v>613.4</v>
      </c>
      <c r="G155" s="32">
        <f t="shared" si="23"/>
        <v>83631.491620476037</v>
      </c>
      <c r="H155" s="33">
        <f t="shared" si="16"/>
        <v>6.2991303151172906E-2</v>
      </c>
      <c r="I155" s="34">
        <f t="shared" si="17"/>
        <v>1185062.7556678522</v>
      </c>
      <c r="J155" s="35">
        <f t="shared" si="18"/>
        <v>0.31299130315117291</v>
      </c>
      <c r="K155" s="25">
        <f t="shared" si="19"/>
        <v>395021</v>
      </c>
      <c r="L155" s="35">
        <f t="shared" si="20"/>
        <v>0.1043304343837243</v>
      </c>
      <c r="M155" s="25">
        <f t="shared" si="21"/>
        <v>815756</v>
      </c>
      <c r="N155" s="35">
        <f t="shared" si="22"/>
        <v>0.21545222218465546</v>
      </c>
      <c r="P155" s="36"/>
    </row>
    <row r="156" spans="1:16">
      <c r="A156" s="27">
        <v>149</v>
      </c>
      <c r="B156" s="28" t="s">
        <v>171</v>
      </c>
      <c r="C156" s="29" t="s">
        <v>22</v>
      </c>
      <c r="D156" s="30">
        <v>88189.388688792169</v>
      </c>
      <c r="E156" s="32">
        <v>1216224.5368335147</v>
      </c>
      <c r="F156" s="31">
        <v>14.50500544069641</v>
      </c>
      <c r="G156" s="32">
        <f t="shared" si="23"/>
        <v>83848.609489051087</v>
      </c>
      <c r="H156" s="33">
        <f t="shared" si="16"/>
        <v>6.5750962241092684E-2</v>
      </c>
      <c r="I156" s="34">
        <f t="shared" si="17"/>
        <v>27845.88433793986</v>
      </c>
      <c r="J156" s="35">
        <f t="shared" si="18"/>
        <v>0.31575096224109267</v>
      </c>
      <c r="K156" s="25">
        <f t="shared" si="19"/>
        <v>9282</v>
      </c>
      <c r="L156" s="35">
        <f t="shared" si="20"/>
        <v>0.10525032074703089</v>
      </c>
      <c r="M156" s="25">
        <f t="shared" si="21"/>
        <v>19168</v>
      </c>
      <c r="N156" s="35">
        <f t="shared" si="22"/>
        <v>0.2173518745948316</v>
      </c>
      <c r="P156" s="36"/>
    </row>
    <row r="157" spans="1:16">
      <c r="A157" s="27">
        <v>150</v>
      </c>
      <c r="B157" s="28" t="s">
        <v>172</v>
      </c>
      <c r="C157" s="29" t="s">
        <v>22</v>
      </c>
      <c r="D157" s="30">
        <v>250936.67406933589</v>
      </c>
      <c r="E157" s="32">
        <v>3525968.9401654676</v>
      </c>
      <c r="F157" s="31">
        <v>38.965596729859733</v>
      </c>
      <c r="G157" s="32">
        <f t="shared" si="23"/>
        <v>90489.283780517129</v>
      </c>
      <c r="H157" s="33">
        <f t="shared" si="16"/>
        <v>0.15015671517112514</v>
      </c>
      <c r="I157" s="34">
        <f t="shared" si="17"/>
        <v>100413.99521155271</v>
      </c>
      <c r="J157" s="35">
        <f t="shared" si="18"/>
        <v>0.40015671517112517</v>
      </c>
      <c r="K157" s="25">
        <f t="shared" si="19"/>
        <v>33471</v>
      </c>
      <c r="L157" s="35">
        <f t="shared" si="20"/>
        <v>0.13338557172370838</v>
      </c>
      <c r="M157" s="25">
        <f t="shared" si="21"/>
        <v>69121</v>
      </c>
      <c r="N157" s="35">
        <f t="shared" si="22"/>
        <v>0.27545383094587134</v>
      </c>
      <c r="P157" s="36"/>
    </row>
    <row r="158" spans="1:16">
      <c r="A158" s="27">
        <v>151</v>
      </c>
      <c r="B158" s="28" t="s">
        <v>173</v>
      </c>
      <c r="C158" s="29" t="s">
        <v>24</v>
      </c>
      <c r="D158" s="30">
        <v>8532755.3644416146</v>
      </c>
      <c r="E158" s="30">
        <v>118412995.51970255</v>
      </c>
      <c r="F158" s="31">
        <v>1682.5433902506197</v>
      </c>
      <c r="G158" s="32">
        <f t="shared" si="23"/>
        <v>70377.379986654967</v>
      </c>
      <c r="H158" s="33">
        <f t="shared" si="16"/>
        <v>0</v>
      </c>
      <c r="I158" s="34">
        <f t="shared" si="17"/>
        <v>426637.76822208078</v>
      </c>
      <c r="J158" s="35">
        <f t="shared" si="18"/>
        <v>0.05</v>
      </c>
      <c r="K158" s="25">
        <f t="shared" si="19"/>
        <v>142213</v>
      </c>
      <c r="L158" s="35">
        <f t="shared" si="20"/>
        <v>1.6666666666666666E-2</v>
      </c>
      <c r="M158" s="25">
        <f t="shared" si="21"/>
        <v>293683</v>
      </c>
      <c r="N158" s="35">
        <f t="shared" si="22"/>
        <v>3.4418244215653704E-2</v>
      </c>
      <c r="P158" s="36"/>
    </row>
    <row r="159" spans="1:16">
      <c r="A159" s="27">
        <v>152</v>
      </c>
      <c r="B159" s="28" t="s">
        <v>174</v>
      </c>
      <c r="C159" s="29" t="s">
        <v>22</v>
      </c>
      <c r="D159" s="30">
        <v>1712044.7651885641</v>
      </c>
      <c r="E159" s="32">
        <v>23149177.027122095</v>
      </c>
      <c r="F159" s="31">
        <v>252.70527944969902</v>
      </c>
      <c r="G159" s="32">
        <f t="shared" si="23"/>
        <v>91605.43490635675</v>
      </c>
      <c r="H159" s="33">
        <f t="shared" si="16"/>
        <v>0.1643434636887065</v>
      </c>
      <c r="I159" s="34">
        <f t="shared" si="17"/>
        <v>709374.55799834791</v>
      </c>
      <c r="J159" s="35">
        <f t="shared" si="18"/>
        <v>0.4143434636887065</v>
      </c>
      <c r="K159" s="25">
        <f t="shared" si="19"/>
        <v>236458</v>
      </c>
      <c r="L159" s="35">
        <f t="shared" si="20"/>
        <v>0.13811448789623551</v>
      </c>
      <c r="M159" s="25">
        <f t="shared" si="21"/>
        <v>488308</v>
      </c>
      <c r="N159" s="35">
        <f t="shared" si="22"/>
        <v>0.28521949044795492</v>
      </c>
      <c r="P159" s="36"/>
    </row>
    <row r="160" spans="1:16">
      <c r="A160" s="27">
        <v>153</v>
      </c>
      <c r="B160" s="28" t="s">
        <v>175</v>
      </c>
      <c r="C160" s="29" t="s">
        <v>22</v>
      </c>
      <c r="D160" s="30">
        <v>1328867.8182282483</v>
      </c>
      <c r="E160" s="30">
        <v>18616143.37812781</v>
      </c>
      <c r="F160" s="31">
        <v>253.04471960069091</v>
      </c>
      <c r="G160" s="32">
        <f t="shared" si="23"/>
        <v>73568.590593411383</v>
      </c>
      <c r="H160" s="33">
        <f t="shared" si="16"/>
        <v>0</v>
      </c>
      <c r="I160" s="34">
        <f t="shared" si="17"/>
        <v>332216.95455706207</v>
      </c>
      <c r="J160" s="35">
        <f t="shared" si="18"/>
        <v>0.25</v>
      </c>
      <c r="K160" s="25">
        <f t="shared" si="19"/>
        <v>110739</v>
      </c>
      <c r="L160" s="35">
        <f t="shared" si="20"/>
        <v>8.3333333333333329E-2</v>
      </c>
      <c r="M160" s="25">
        <f t="shared" si="21"/>
        <v>228687</v>
      </c>
      <c r="N160" s="35">
        <f t="shared" si="22"/>
        <v>0.17209122107826852</v>
      </c>
      <c r="P160" s="36"/>
    </row>
    <row r="161" spans="1:16">
      <c r="A161" s="27">
        <v>154</v>
      </c>
      <c r="B161" s="28" t="s">
        <v>176</v>
      </c>
      <c r="C161" s="29" t="s">
        <v>22</v>
      </c>
      <c r="D161" s="30">
        <v>586807.76800000004</v>
      </c>
      <c r="E161" s="30">
        <v>7947606.0499999998</v>
      </c>
      <c r="F161" s="31">
        <v>110.9</v>
      </c>
      <c r="G161" s="32">
        <f t="shared" si="23"/>
        <v>71664.617222723173</v>
      </c>
      <c r="H161" s="33">
        <f t="shared" si="16"/>
        <v>0</v>
      </c>
      <c r="I161" s="34">
        <f t="shared" si="17"/>
        <v>146701.94200000001</v>
      </c>
      <c r="J161" s="35">
        <f t="shared" si="18"/>
        <v>0.25</v>
      </c>
      <c r="K161" s="25">
        <f t="shared" si="19"/>
        <v>48901</v>
      </c>
      <c r="L161" s="35">
        <f t="shared" si="20"/>
        <v>8.3333333333333329E-2</v>
      </c>
      <c r="M161" s="25">
        <f t="shared" si="21"/>
        <v>100985</v>
      </c>
      <c r="N161" s="35">
        <f t="shared" si="22"/>
        <v>0.17209122107826852</v>
      </c>
      <c r="P161" s="36"/>
    </row>
    <row r="162" spans="1:16">
      <c r="A162" s="27">
        <v>155</v>
      </c>
      <c r="B162" s="28" t="s">
        <v>177</v>
      </c>
      <c r="C162" s="29" t="s">
        <v>22</v>
      </c>
      <c r="D162" s="30">
        <v>5574911.665</v>
      </c>
      <c r="E162" s="32">
        <v>76442242.819999993</v>
      </c>
      <c r="F162" s="31">
        <v>941.39999999999986</v>
      </c>
      <c r="G162" s="32">
        <f t="shared" si="23"/>
        <v>81200.597854259613</v>
      </c>
      <c r="H162" s="33">
        <f t="shared" si="16"/>
        <v>3.2093624749131855E-2</v>
      </c>
      <c r="I162" s="34">
        <f t="shared" si="17"/>
        <v>1572647.0392360678</v>
      </c>
      <c r="J162" s="35">
        <f t="shared" si="18"/>
        <v>0.28209362474913185</v>
      </c>
      <c r="K162" s="25">
        <f t="shared" si="19"/>
        <v>524216</v>
      </c>
      <c r="L162" s="35">
        <f t="shared" si="20"/>
        <v>9.4031208249710618E-2</v>
      </c>
      <c r="M162" s="25">
        <f t="shared" si="21"/>
        <v>1082556</v>
      </c>
      <c r="N162" s="35">
        <f t="shared" si="22"/>
        <v>0.19418334536589191</v>
      </c>
      <c r="P162" s="36"/>
    </row>
    <row r="163" spans="1:16">
      <c r="A163" s="27">
        <v>156</v>
      </c>
      <c r="B163" s="28" t="s">
        <v>178</v>
      </c>
      <c r="C163" s="29" t="s">
        <v>24</v>
      </c>
      <c r="D163" s="30">
        <v>3148870.6789999995</v>
      </c>
      <c r="E163" s="30">
        <v>43304949.32</v>
      </c>
      <c r="F163" s="31">
        <v>544.5</v>
      </c>
      <c r="G163" s="32">
        <f t="shared" si="23"/>
        <v>79531.587364554638</v>
      </c>
      <c r="H163" s="33">
        <f t="shared" si="16"/>
        <v>1.0879802048520194E-2</v>
      </c>
      <c r="I163" s="34">
        <f t="shared" si="17"/>
        <v>157443.53394999998</v>
      </c>
      <c r="J163" s="35">
        <f t="shared" si="18"/>
        <v>0.05</v>
      </c>
      <c r="K163" s="25">
        <f t="shared" si="19"/>
        <v>52481</v>
      </c>
      <c r="L163" s="35">
        <f t="shared" si="20"/>
        <v>1.6666666666666666E-2</v>
      </c>
      <c r="M163" s="25">
        <f t="shared" si="21"/>
        <v>108378</v>
      </c>
      <c r="N163" s="35">
        <f t="shared" si="22"/>
        <v>3.4418244215653704E-2</v>
      </c>
      <c r="P163" s="36"/>
    </row>
    <row r="164" spans="1:16">
      <c r="A164" s="27">
        <v>157</v>
      </c>
      <c r="B164" s="28" t="s">
        <v>179</v>
      </c>
      <c r="C164" s="29" t="s">
        <v>22</v>
      </c>
      <c r="D164" s="30">
        <v>1675931.6329999999</v>
      </c>
      <c r="E164" s="32">
        <v>23047458.859999999</v>
      </c>
      <c r="F164" s="31">
        <v>235.49999999999997</v>
      </c>
      <c r="G164" s="32">
        <f t="shared" si="23"/>
        <v>97866.067346072203</v>
      </c>
      <c r="H164" s="33">
        <f t="shared" si="16"/>
        <v>0.24391872543154802</v>
      </c>
      <c r="I164" s="34">
        <f t="shared" si="17"/>
        <v>827774.01608177286</v>
      </c>
      <c r="J164" s="35">
        <f t="shared" si="18"/>
        <v>0.49391872543154802</v>
      </c>
      <c r="K164" s="37">
        <f t="shared" si="19"/>
        <v>275925</v>
      </c>
      <c r="L164" s="35">
        <f t="shared" si="20"/>
        <v>0.16463957514384933</v>
      </c>
      <c r="M164" s="25">
        <f t="shared" si="21"/>
        <v>569811</v>
      </c>
      <c r="N164" s="35">
        <f t="shared" si="22"/>
        <v>0.3399963062917486</v>
      </c>
      <c r="P164" s="36"/>
    </row>
    <row r="165" spans="1:16">
      <c r="A165" s="27">
        <v>158</v>
      </c>
      <c r="B165" s="28" t="s">
        <v>180</v>
      </c>
      <c r="C165" s="29" t="s">
        <v>22</v>
      </c>
      <c r="D165" s="30">
        <v>4123218.2350000003</v>
      </c>
      <c r="E165" s="32">
        <v>56493958.25</v>
      </c>
      <c r="F165" s="31">
        <v>602.29999999999995</v>
      </c>
      <c r="G165" s="32">
        <f t="shared" si="23"/>
        <v>93797.041756599705</v>
      </c>
      <c r="H165" s="33">
        <f t="shared" si="16"/>
        <v>0.1921997051187519</v>
      </c>
      <c r="I165" s="34">
        <f t="shared" si="17"/>
        <v>1823285.8876572608</v>
      </c>
      <c r="J165" s="35">
        <f t="shared" si="18"/>
        <v>0.4421997051187519</v>
      </c>
      <c r="K165" s="25">
        <f t="shared" si="19"/>
        <v>607762</v>
      </c>
      <c r="L165" s="35">
        <f t="shared" si="20"/>
        <v>0.14739990170625064</v>
      </c>
      <c r="M165" s="25">
        <f t="shared" si="21"/>
        <v>1255086</v>
      </c>
      <c r="N165" s="35">
        <f t="shared" si="22"/>
        <v>0.30439474885734519</v>
      </c>
      <c r="P165" s="36"/>
    </row>
    <row r="166" spans="1:16">
      <c r="A166" s="27">
        <v>159</v>
      </c>
      <c r="B166" s="28" t="s">
        <v>181</v>
      </c>
      <c r="C166" s="29" t="s">
        <v>22</v>
      </c>
      <c r="D166" s="30">
        <v>1978654.5619999999</v>
      </c>
      <c r="E166" s="32">
        <v>26776456.559999999</v>
      </c>
      <c r="F166" s="31">
        <v>301.59999999999997</v>
      </c>
      <c r="G166" s="32">
        <f t="shared" si="23"/>
        <v>88781.354641909813</v>
      </c>
      <c r="H166" s="33">
        <f t="shared" si="16"/>
        <v>0.12844822013462687</v>
      </c>
      <c r="I166" s="34">
        <f t="shared" si="17"/>
        <v>748818.29725015967</v>
      </c>
      <c r="J166" s="35">
        <f t="shared" si="18"/>
        <v>0.37844822013462687</v>
      </c>
      <c r="K166" s="25">
        <f t="shared" si="19"/>
        <v>249606</v>
      </c>
      <c r="L166" s="35">
        <f t="shared" si="20"/>
        <v>0.12614940671154229</v>
      </c>
      <c r="M166" s="25">
        <f t="shared" si="21"/>
        <v>515460</v>
      </c>
      <c r="N166" s="35">
        <f t="shared" si="22"/>
        <v>0.26051046527146127</v>
      </c>
      <c r="P166" s="36"/>
    </row>
    <row r="167" spans="1:16">
      <c r="A167" s="27">
        <v>160</v>
      </c>
      <c r="B167" s="28" t="s">
        <v>182</v>
      </c>
      <c r="C167" s="29" t="s">
        <v>22</v>
      </c>
      <c r="D167" s="30">
        <v>395885.14339735097</v>
      </c>
      <c r="E167" s="30">
        <v>5520460.8617218537</v>
      </c>
      <c r="F167" s="31">
        <v>76.058112582781447</v>
      </c>
      <c r="G167" s="32">
        <f t="shared" si="23"/>
        <v>72582.143761632251</v>
      </c>
      <c r="H167" s="33">
        <f t="shared" si="16"/>
        <v>0</v>
      </c>
      <c r="I167" s="34">
        <f t="shared" si="17"/>
        <v>98971.285849337743</v>
      </c>
      <c r="J167" s="35">
        <f t="shared" si="18"/>
        <v>0.25</v>
      </c>
      <c r="K167" s="25">
        <f t="shared" si="19"/>
        <v>32990</v>
      </c>
      <c r="L167" s="35">
        <f t="shared" si="20"/>
        <v>8.3333333333333329E-2</v>
      </c>
      <c r="M167" s="25">
        <f t="shared" si="21"/>
        <v>68127</v>
      </c>
      <c r="N167" s="35">
        <f t="shared" si="22"/>
        <v>0.17209122107826852</v>
      </c>
      <c r="P167" s="36"/>
    </row>
    <row r="168" spans="1:16">
      <c r="A168" s="27">
        <v>161</v>
      </c>
      <c r="B168" s="28" t="s">
        <v>183</v>
      </c>
      <c r="C168" s="29" t="s">
        <v>22</v>
      </c>
      <c r="D168" s="30">
        <v>2760210.7989999996</v>
      </c>
      <c r="E168" s="32">
        <v>38658635.460000001</v>
      </c>
      <c r="F168" s="31">
        <v>392.1</v>
      </c>
      <c r="G168" s="32">
        <f t="shared" si="23"/>
        <v>98593.816526396331</v>
      </c>
      <c r="H168" s="33">
        <f t="shared" si="16"/>
        <v>0.25316872246700134</v>
      </c>
      <c r="I168" s="34">
        <f t="shared" si="17"/>
        <v>1388851.741472451</v>
      </c>
      <c r="J168" s="35">
        <f t="shared" si="18"/>
        <v>0.50316872246700139</v>
      </c>
      <c r="K168" s="25">
        <f t="shared" si="19"/>
        <v>462951</v>
      </c>
      <c r="L168" s="35">
        <f t="shared" si="20"/>
        <v>0.16772290748900046</v>
      </c>
      <c r="M168" s="25">
        <f t="shared" si="21"/>
        <v>956038</v>
      </c>
      <c r="N168" s="35">
        <f t="shared" si="22"/>
        <v>0.3463636794309547</v>
      </c>
      <c r="P168" s="36"/>
    </row>
    <row r="169" spans="1:16">
      <c r="A169" s="27">
        <v>162</v>
      </c>
      <c r="B169" s="28" t="s">
        <v>184</v>
      </c>
      <c r="C169" s="29" t="s">
        <v>24</v>
      </c>
      <c r="D169" s="30">
        <v>645911.85465897643</v>
      </c>
      <c r="E169" s="30">
        <v>8838055.2192995902</v>
      </c>
      <c r="F169" s="31">
        <v>121.02323534354086</v>
      </c>
      <c r="G169" s="32">
        <f t="shared" si="23"/>
        <v>73027.755324930564</v>
      </c>
      <c r="H169" s="33">
        <f t="shared" si="16"/>
        <v>0</v>
      </c>
      <c r="I169" s="34">
        <f t="shared" si="17"/>
        <v>32295.592732948822</v>
      </c>
      <c r="J169" s="35">
        <f t="shared" si="18"/>
        <v>0.05</v>
      </c>
      <c r="K169" s="25">
        <f t="shared" si="19"/>
        <v>10765</v>
      </c>
      <c r="L169" s="35">
        <f t="shared" si="20"/>
        <v>1.6666666666666666E-2</v>
      </c>
      <c r="M169" s="25">
        <f t="shared" si="21"/>
        <v>22231</v>
      </c>
      <c r="N169" s="35">
        <f t="shared" si="22"/>
        <v>3.4418244215653704E-2</v>
      </c>
      <c r="P169" s="36"/>
    </row>
    <row r="170" spans="1:16">
      <c r="A170" s="27">
        <v>163</v>
      </c>
      <c r="B170" s="28" t="s">
        <v>185</v>
      </c>
      <c r="C170" s="29" t="s">
        <v>24</v>
      </c>
      <c r="D170" s="30">
        <v>1876076.2427232126</v>
      </c>
      <c r="E170" s="30">
        <v>25700949.326834656</v>
      </c>
      <c r="F170" s="31">
        <v>381.23509944406288</v>
      </c>
      <c r="G170" s="32">
        <f t="shared" si="23"/>
        <v>67414.960910769063</v>
      </c>
      <c r="H170" s="33">
        <f t="shared" si="16"/>
        <v>0</v>
      </c>
      <c r="I170" s="34">
        <f t="shared" si="17"/>
        <v>93803.812136160632</v>
      </c>
      <c r="J170" s="35">
        <f t="shared" si="18"/>
        <v>0.05</v>
      </c>
      <c r="K170" s="25">
        <f t="shared" si="19"/>
        <v>31268</v>
      </c>
      <c r="L170" s="35">
        <f t="shared" si="20"/>
        <v>1.6666666666666666E-2</v>
      </c>
      <c r="M170" s="25">
        <f t="shared" si="21"/>
        <v>64571</v>
      </c>
      <c r="N170" s="35">
        <f t="shared" si="22"/>
        <v>3.4418244215653704E-2</v>
      </c>
      <c r="P170" s="36"/>
    </row>
    <row r="171" spans="1:16">
      <c r="A171" s="27">
        <v>164</v>
      </c>
      <c r="B171" s="28" t="s">
        <v>186</v>
      </c>
      <c r="C171" s="29" t="s">
        <v>22</v>
      </c>
      <c r="D171" s="30">
        <v>2289513.213</v>
      </c>
      <c r="E171" s="30">
        <v>30972495.629999999</v>
      </c>
      <c r="F171" s="31">
        <v>398.7</v>
      </c>
      <c r="G171" s="32">
        <f t="shared" si="23"/>
        <v>77683.711136192622</v>
      </c>
      <c r="H171" s="33">
        <f t="shared" si="16"/>
        <v>0</v>
      </c>
      <c r="I171" s="34">
        <f t="shared" si="17"/>
        <v>572378.30325</v>
      </c>
      <c r="J171" s="35">
        <f t="shared" si="18"/>
        <v>0.25</v>
      </c>
      <c r="K171" s="25">
        <f t="shared" si="19"/>
        <v>190793</v>
      </c>
      <c r="L171" s="35">
        <f t="shared" si="20"/>
        <v>8.3333333333333329E-2</v>
      </c>
      <c r="M171" s="25">
        <f t="shared" si="21"/>
        <v>394006</v>
      </c>
      <c r="N171" s="35">
        <f t="shared" si="22"/>
        <v>0.17209122107826852</v>
      </c>
      <c r="P171" s="36"/>
    </row>
    <row r="172" spans="1:16">
      <c r="A172" s="27">
        <v>165</v>
      </c>
      <c r="B172" s="28" t="s">
        <v>187</v>
      </c>
      <c r="C172" s="29" t="s">
        <v>22</v>
      </c>
      <c r="D172" s="30">
        <v>1167430.942</v>
      </c>
      <c r="E172" s="30">
        <v>15856461.220000001</v>
      </c>
      <c r="F172" s="31">
        <v>200.5</v>
      </c>
      <c r="G172" s="32">
        <f t="shared" si="23"/>
        <v>79084.594613466339</v>
      </c>
      <c r="H172" s="33">
        <f t="shared" si="16"/>
        <v>5.1983368758705068E-3</v>
      </c>
      <c r="I172" s="34">
        <f t="shared" si="17"/>
        <v>297926.43481583084</v>
      </c>
      <c r="J172" s="35">
        <f t="shared" si="18"/>
        <v>0.25519833687587051</v>
      </c>
      <c r="K172" s="25">
        <f t="shared" si="19"/>
        <v>99309</v>
      </c>
      <c r="L172" s="35">
        <f t="shared" si="20"/>
        <v>8.5066112291956833E-2</v>
      </c>
      <c r="M172" s="25">
        <f t="shared" si="21"/>
        <v>205082</v>
      </c>
      <c r="N172" s="35">
        <f t="shared" si="22"/>
        <v>0.17566957364044752</v>
      </c>
      <c r="P172" s="36"/>
    </row>
    <row r="173" spans="1:16">
      <c r="A173" s="27">
        <v>166</v>
      </c>
      <c r="B173" s="28" t="s">
        <v>188</v>
      </c>
      <c r="C173" s="29" t="s">
        <v>22</v>
      </c>
      <c r="D173" s="30">
        <v>1196833.7264092537</v>
      </c>
      <c r="E173" s="30">
        <v>16357073.90848955</v>
      </c>
      <c r="F173" s="31">
        <v>223.86773134328359</v>
      </c>
      <c r="G173" s="32">
        <f t="shared" si="23"/>
        <v>73065.795638976037</v>
      </c>
      <c r="H173" s="33">
        <f t="shared" si="16"/>
        <v>0</v>
      </c>
      <c r="I173" s="34">
        <f t="shared" si="17"/>
        <v>299208.43160231342</v>
      </c>
      <c r="J173" s="35">
        <f t="shared" si="18"/>
        <v>0.25</v>
      </c>
      <c r="K173" s="25">
        <f t="shared" si="19"/>
        <v>99736</v>
      </c>
      <c r="L173" s="35">
        <f t="shared" si="20"/>
        <v>8.3333333333333329E-2</v>
      </c>
      <c r="M173" s="25">
        <f t="shared" si="21"/>
        <v>205964</v>
      </c>
      <c r="N173" s="35">
        <f t="shared" si="22"/>
        <v>0.17209122107826852</v>
      </c>
      <c r="P173" s="36"/>
    </row>
    <row r="174" spans="1:16">
      <c r="A174" s="27">
        <v>167</v>
      </c>
      <c r="B174" s="28" t="s">
        <v>189</v>
      </c>
      <c r="C174" s="29" t="s">
        <v>22</v>
      </c>
      <c r="D174" s="30">
        <v>919784.8414663591</v>
      </c>
      <c r="E174" s="32">
        <v>12472016.095923329</v>
      </c>
      <c r="F174" s="31">
        <v>150.20880064880967</v>
      </c>
      <c r="G174" s="32">
        <f t="shared" si="23"/>
        <v>83031.194191364862</v>
      </c>
      <c r="H174" s="33">
        <f t="shared" si="16"/>
        <v>5.536127128058322E-2</v>
      </c>
      <c r="I174" s="34">
        <f t="shared" si="17"/>
        <v>280866.66849477711</v>
      </c>
      <c r="J174" s="35">
        <f t="shared" si="18"/>
        <v>0.30536127128058321</v>
      </c>
      <c r="K174" s="25">
        <f t="shared" si="19"/>
        <v>93622</v>
      </c>
      <c r="L174" s="35">
        <f t="shared" si="20"/>
        <v>0.10178709042686107</v>
      </c>
      <c r="M174" s="25">
        <f t="shared" si="21"/>
        <v>193338</v>
      </c>
      <c r="N174" s="35">
        <f t="shared" si="22"/>
        <v>0.21019997617875191</v>
      </c>
      <c r="P174" s="36"/>
    </row>
    <row r="175" spans="1:16">
      <c r="A175" s="27">
        <v>168</v>
      </c>
      <c r="B175" s="28" t="s">
        <v>190</v>
      </c>
      <c r="C175" s="29" t="s">
        <v>22</v>
      </c>
      <c r="D175" s="30">
        <v>713356.17654341331</v>
      </c>
      <c r="E175" s="32">
        <v>9725551.6815756485</v>
      </c>
      <c r="F175" s="31">
        <v>116.97267876632039</v>
      </c>
      <c r="G175" s="32">
        <f t="shared" si="23"/>
        <v>83143.788653456912</v>
      </c>
      <c r="H175" s="33">
        <f t="shared" si="16"/>
        <v>5.679239407497242E-2</v>
      </c>
      <c r="I175" s="34">
        <f t="shared" si="17"/>
        <v>218852.24922992248</v>
      </c>
      <c r="J175" s="35">
        <f t="shared" si="18"/>
        <v>0.30679239407497244</v>
      </c>
      <c r="K175" s="25">
        <f t="shared" si="19"/>
        <v>72951</v>
      </c>
      <c r="L175" s="35">
        <f t="shared" si="20"/>
        <v>0.10226413135832414</v>
      </c>
      <c r="M175" s="25">
        <f t="shared" si="21"/>
        <v>150651</v>
      </c>
      <c r="N175" s="35">
        <f t="shared" si="22"/>
        <v>0.21118511085554945</v>
      </c>
      <c r="P175" s="36"/>
    </row>
    <row r="176" spans="1:16" ht="16" thickBot="1">
      <c r="A176" s="27">
        <v>169</v>
      </c>
      <c r="B176" s="28" t="s">
        <v>191</v>
      </c>
      <c r="C176" s="29" t="s">
        <v>22</v>
      </c>
      <c r="D176" s="30">
        <v>584753.83941858332</v>
      </c>
      <c r="E176" s="32">
        <v>7928114.7411407549</v>
      </c>
      <c r="F176" s="31">
        <v>107.20754369825207</v>
      </c>
      <c r="G176" s="32">
        <f t="shared" si="23"/>
        <v>73951.090265208797</v>
      </c>
      <c r="H176" s="33">
        <f t="shared" si="16"/>
        <v>0</v>
      </c>
      <c r="I176" s="38">
        <f t="shared" si="17"/>
        <v>146188.45985464583</v>
      </c>
      <c r="J176" s="39">
        <f t="shared" si="18"/>
        <v>0.25</v>
      </c>
      <c r="K176" s="40">
        <f t="shared" si="19"/>
        <v>48729</v>
      </c>
      <c r="L176" s="39">
        <f t="shared" si="20"/>
        <v>8.3333333333333329E-2</v>
      </c>
      <c r="M176" s="40">
        <f t="shared" si="21"/>
        <v>100630</v>
      </c>
      <c r="N176" s="39">
        <f t="shared" si="22"/>
        <v>0.17209122107826852</v>
      </c>
      <c r="P176" s="36"/>
    </row>
    <row r="177" spans="1:13">
      <c r="A177" s="27"/>
      <c r="B177" s="28"/>
      <c r="C177" s="29"/>
      <c r="D177" s="30"/>
      <c r="E177" s="30"/>
      <c r="F177" s="31"/>
      <c r="G177" s="32"/>
      <c r="H177" s="33"/>
      <c r="I177" s="30"/>
      <c r="J177" s="33"/>
      <c r="K177" s="41">
        <f>SUM(K8:K176)</f>
        <v>23915156</v>
      </c>
      <c r="L177" s="33"/>
      <c r="M177" s="41">
        <f>SUM(M8:M176)</f>
        <v>49387062</v>
      </c>
    </row>
    <row r="179" spans="1:1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42"/>
      <c r="L179" s="9"/>
      <c r="M179" s="42"/>
    </row>
    <row r="180" spans="1:13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</sheetData>
  <autoFilter ref="A7:N7" xr:uid="{00000000-0009-0000-0000-000000000000}">
    <sortState ref="A8:N177">
      <sortCondition ref="A7"/>
    </sortState>
  </autoFilter>
  <mergeCells count="3">
    <mergeCell ref="I4:J4"/>
    <mergeCell ref="K4:L4"/>
    <mergeCell ref="M4:N4"/>
  </mergeCells>
  <pageMargins left="0" right="0" top="0.5" bottom="0.5" header="0.1" footer="0.1"/>
  <pageSetup scale="69" fitToHeight="0" orientation="landscape" r:id="rId1"/>
  <headerFooter>
    <oddHeader>&amp;C&amp;16TRS Contribution of Normal Cost: Salary-Based</oddHeader>
    <oddFooter>&amp;C&amp;P of &amp;N&amp;R&amp;12&amp;T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TRS Contributions</vt:lpstr>
      <vt:lpstr>'TRS Contributions'!Print_Area</vt:lpstr>
      <vt:lpstr>'TRS Contributions'!Print_Titles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2019-03-22T13:23:28Z</dcterms:created>
  <dcterms:modified xsi:type="dcterms:W3CDTF">2019-03-26T17:43:42Z</dcterms:modified>
</cp:coreProperties>
</file>